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ey Stats" sheetId="1" r:id="rId3"/>
    <sheet state="visible" name="Recent" sheetId="2" r:id="rId4"/>
    <sheet state="visible" name="Performance" sheetId="3" r:id="rId5"/>
    <sheet state="visible" name="History" sheetId="4" r:id="rId6"/>
    <sheet state="visible" name="2016" sheetId="5" r:id="rId7"/>
    <sheet state="visible" name="2015" sheetId="6" r:id="rId8"/>
    <sheet state="visible" name="2014" sheetId="7" r:id="rId9"/>
    <sheet state="visible" name="LastWeek (RBCCO)" sheetId="8" r:id="rId10"/>
    <sheet state="visible" name="Salaries" sheetId="9" r:id="rId11"/>
    <sheet state="visible" name="Odds" sheetId="10" r:id="rId12"/>
    <sheet state="visible" name="Course" sheetId="11" r:id="rId13"/>
  </sheets>
  <definedNames/>
  <calcPr/>
</workbook>
</file>

<file path=xl/sharedStrings.xml><?xml version="1.0" encoding="utf-8"?>
<sst xmlns="http://schemas.openxmlformats.org/spreadsheetml/2006/main" count="3110" uniqueCount="844">
  <si>
    <t>Name</t>
  </si>
  <si>
    <t>PLAYER NAME</t>
  </si>
  <si>
    <t>Events
 Played</t>
  </si>
  <si>
    <t>Cuts
 Made</t>
  </si>
  <si>
    <t>Top 10s</t>
  </si>
  <si>
    <t>Avg
 Finish</t>
  </si>
  <si>
    <t>Kevin Chappell</t>
  </si>
  <si>
    <t>Previous 5 Years for WGC - Bridgestone Invitational</t>
  </si>
  <si>
    <t>T3 (-3)</t>
  </si>
  <si>
    <t>Salary</t>
  </si>
  <si>
    <t>Driving Distance</t>
  </si>
  <si>
    <t>Rank</t>
  </si>
  <si>
    <t>Previous 10 Weeks on Tour*</t>
  </si>
  <si>
    <t>GIR %</t>
  </si>
  <si>
    <t>SG: Around The Green</t>
  </si>
  <si>
    <t>SG: Putting</t>
  </si>
  <si>
    <t>Bogey Avoid</t>
  </si>
  <si>
    <t>Par 4, 450-500</t>
  </si>
  <si>
    <t>Rank Sun</t>
  </si>
  <si>
    <t>Score</t>
  </si>
  <si>
    <t>Player</t>
  </si>
  <si>
    <t>DraftKings</t>
  </si>
  <si>
    <t>Cuts Made</t>
  </si>
  <si>
    <t>CMP</t>
  </si>
  <si>
    <t>Rds</t>
  </si>
  <si>
    <t>Avg Fnsh</t>
  </si>
  <si>
    <t>Median Fnsh</t>
  </si>
  <si>
    <t>DK Pts/Rd</t>
  </si>
  <si>
    <t>E</t>
  </si>
  <si>
    <t>Bi</t>
  </si>
  <si>
    <t>P</t>
  </si>
  <si>
    <t>Bg</t>
  </si>
  <si>
    <t>D</t>
  </si>
  <si>
    <t>O</t>
  </si>
  <si>
    <t>Hideki Matsuyama</t>
  </si>
  <si>
    <t>Chris Wood</t>
  </si>
  <si>
    <t>T7 (-5)</t>
  </si>
  <si>
    <t>Emiliano Grillo</t>
  </si>
  <si>
    <t>T14 (+1)</t>
  </si>
  <si>
    <t>Kyle Stanley</t>
  </si>
  <si>
    <t>Jordan Spieth</t>
  </si>
  <si>
    <t>T16 (-3)</t>
  </si>
  <si>
    <t>Matt Kuchar</t>
  </si>
  <si>
    <t>25 (E)</t>
  </si>
  <si>
    <t>T12 (-6)</t>
  </si>
  <si>
    <t>T27 (+2)</t>
  </si>
  <si>
    <t>T8 (-4)</t>
  </si>
  <si>
    <t>T19 (-4)</t>
  </si>
  <si>
    <t>T9 (-5)</t>
  </si>
  <si>
    <t>T38 (+1)</t>
  </si>
  <si>
    <t>Justin Rose</t>
  </si>
  <si>
    <t>T46 (+10)</t>
  </si>
  <si>
    <t>3 (-7)</t>
  </si>
  <si>
    <t>T4 (-9)</t>
  </si>
  <si>
    <t>T17 (-1)</t>
  </si>
  <si>
    <t>T5 (-8)</t>
  </si>
  <si>
    <t>T33 (E)</t>
  </si>
  <si>
    <t>T19 (-2)</t>
  </si>
  <si>
    <t>T29 (+1)</t>
  </si>
  <si>
    <t>T27 (E)</t>
  </si>
  <si>
    <t>T2 (E)</t>
  </si>
  <si>
    <t>T33 (+3)</t>
  </si>
  <si>
    <t>5 (-10)</t>
  </si>
  <si>
    <t>Rory McIlroy</t>
  </si>
  <si>
    <t>Rickie Fowler</t>
  </si>
  <si>
    <t>Win (-15)</t>
  </si>
  <si>
    <t>T6 (-10)</t>
  </si>
  <si>
    <t>T68 (+10)</t>
  </si>
  <si>
    <t>Zach Johnson</t>
  </si>
  <si>
    <t>Bill Haas</t>
  </si>
  <si>
    <t>T10 (E)</t>
  </si>
  <si>
    <t>33 (+2)</t>
  </si>
  <si>
    <t>T23 (-3)</t>
  </si>
  <si>
    <t>T4 (-6)</t>
  </si>
  <si>
    <t>T40 (+3)</t>
  </si>
  <si>
    <t>T15 (-2)</t>
  </si>
  <si>
    <t>T16 (-2)</t>
  </si>
  <si>
    <t>T11 (+4)</t>
  </si>
  <si>
    <t>Russell Henley</t>
  </si>
  <si>
    <t>T36 (+4)</t>
  </si>
  <si>
    <t>T9 (-2)</t>
  </si>
  <si>
    <t>T22 (+1)</t>
  </si>
  <si>
    <t>Bubba Watson</t>
  </si>
  <si>
    <t>2 (-9)</t>
  </si>
  <si>
    <t>T37 (E)</t>
  </si>
  <si>
    <t>T21 (-3)</t>
  </si>
  <si>
    <t>Marc Leishman</t>
  </si>
  <si>
    <t>T22 (-1)</t>
  </si>
  <si>
    <t>10 (-4)</t>
  </si>
  <si>
    <t>T8 (-7)</t>
  </si>
  <si>
    <t>T21 (+1)</t>
  </si>
  <si>
    <t>T60 (+8)</t>
  </si>
  <si>
    <t>T2 (-13)</t>
  </si>
  <si>
    <t>Louis Oosthuizen</t>
  </si>
  <si>
    <t>49 (+5)</t>
  </si>
  <si>
    <t>Brooks Koepka</t>
  </si>
  <si>
    <t>Pat Perez</t>
  </si>
  <si>
    <t>Dustin Johnson</t>
  </si>
  <si>
    <t>T22 (E)</t>
  </si>
  <si>
    <t>Patrick Reed</t>
  </si>
  <si>
    <t>Charley Hoffman</t>
  </si>
  <si>
    <t>52 (+14)</t>
  </si>
  <si>
    <t>15 (-2)</t>
  </si>
  <si>
    <t>Ryan Moore</t>
  </si>
  <si>
    <t>42 (+4)</t>
  </si>
  <si>
    <t>T23 (-2)</t>
  </si>
  <si>
    <t>Brian Harman</t>
  </si>
  <si>
    <t>Fabrizio Zanotti</t>
  </si>
  <si>
    <t>T26 (-2)</t>
  </si>
  <si>
    <t>Henrik Stenson</t>
  </si>
  <si>
    <t>6 (-5)</t>
  </si>
  <si>
    <t>Paul Casey</t>
  </si>
  <si>
    <t>T2 (-8)</t>
  </si>
  <si>
    <t>80 (+20)</t>
  </si>
  <si>
    <t>T41 (+11)</t>
  </si>
  <si>
    <t>T31 (+3)</t>
  </si>
  <si>
    <t>T13 (-1)</t>
  </si>
  <si>
    <t>Daniel Berger</t>
  </si>
  <si>
    <t>Kevin Kisner</t>
  </si>
  <si>
    <t>0/1</t>
  </si>
  <si>
    <t>T16 (+2)</t>
  </si>
  <si>
    <t>37 (+3)</t>
  </si>
  <si>
    <t>Sergio Garcia</t>
  </si>
  <si>
    <t>2 (-13)</t>
  </si>
  <si>
    <t>T40 (+5)</t>
  </si>
  <si>
    <t>T53 (+4)</t>
  </si>
  <si>
    <t>T36 (+1)</t>
  </si>
  <si>
    <t>T20 (+6)</t>
  </si>
  <si>
    <t>T30 (+2)</t>
  </si>
  <si>
    <t>T58 (+6)</t>
  </si>
  <si>
    <t>T7 (-2)</t>
  </si>
  <si>
    <t>Phil Mickelson</t>
  </si>
  <si>
    <t>Win (-6)</t>
  </si>
  <si>
    <t>53 (+7)</t>
  </si>
  <si>
    <t>T48 (+3)</t>
  </si>
  <si>
    <t>15 (-4)</t>
  </si>
  <si>
    <t>Tommy Fleetwood</t>
  </si>
  <si>
    <t>0/0</t>
  </si>
  <si>
    <t>Jon Rahm</t>
  </si>
  <si>
    <t>T42 (+9)</t>
  </si>
  <si>
    <t>17 (-1)</t>
  </si>
  <si>
    <t>T41 (+1)</t>
  </si>
  <si>
    <t>Jason Day</t>
  </si>
  <si>
    <t>Andy Sullivan</t>
  </si>
  <si>
    <t>Rod Pampling</t>
  </si>
  <si>
    <t>T56 (+5)</t>
  </si>
  <si>
    <t>T14 (+5)</t>
  </si>
  <si>
    <t>Justin Thomas</t>
  </si>
  <si>
    <t>T45 (+6)</t>
  </si>
  <si>
    <t>T14 (-3)</t>
  </si>
  <si>
    <t>Scott Hend</t>
  </si>
  <si>
    <t>T45 (+2)</t>
  </si>
  <si>
    <t>WD (E)</t>
  </si>
  <si>
    <t>T8 (-6)</t>
  </si>
  <si>
    <t>T51 (+14)</t>
  </si>
  <si>
    <t>T4 (-7)</t>
  </si>
  <si>
    <t>T19 (+1)</t>
  </si>
  <si>
    <t>Xander Schauffele</t>
  </si>
  <si>
    <t>Rafael Cabrera-Bello</t>
  </si>
  <si>
    <t>T21 (+3)</t>
  </si>
  <si>
    <t>61 (+10)</t>
  </si>
  <si>
    <t>4 (-11)</t>
  </si>
  <si>
    <t>T37 (+1)</t>
  </si>
  <si>
    <t>Charl Schwartzel</t>
  </si>
  <si>
    <t>31 (+1)</t>
  </si>
  <si>
    <t>T24 (-1)</t>
  </si>
  <si>
    <t>Billy Horschel</t>
  </si>
  <si>
    <t>Branden Grace</t>
  </si>
  <si>
    <t>Brandt Snedeker</t>
  </si>
  <si>
    <t>T65 (+13)</t>
  </si>
  <si>
    <t>T36 (+2)</t>
  </si>
  <si>
    <t>Adam Scott</t>
  </si>
  <si>
    <t>T33 (+5)</t>
  </si>
  <si>
    <t>T22 (+7)</t>
  </si>
  <si>
    <t>Jason Dufner</t>
  </si>
  <si>
    <t>T27 (+4)</t>
  </si>
  <si>
    <t>63 (+11)</t>
  </si>
  <si>
    <t>T15 (-5)</t>
  </si>
  <si>
    <t>T43 (+4)</t>
  </si>
  <si>
    <t>T46 (+3)</t>
  </si>
  <si>
    <t>T58 (+7)</t>
  </si>
  <si>
    <t>T4 (-8)</t>
  </si>
  <si>
    <t>T46 (+13)</t>
  </si>
  <si>
    <t>T54 (+9)</t>
  </si>
  <si>
    <t>T51 (+10)</t>
  </si>
  <si>
    <t>T43 (+5)</t>
  </si>
  <si>
    <t>T23 (+1)</t>
  </si>
  <si>
    <t>T9 (-7)</t>
  </si>
  <si>
    <t>T8 (-5)</t>
  </si>
  <si>
    <t>45 (+5)</t>
  </si>
  <si>
    <t>T14 (-2)</t>
  </si>
  <si>
    <t>T45 (+5)</t>
  </si>
  <si>
    <t>Win (-17)</t>
  </si>
  <si>
    <t>T51 (+6)</t>
  </si>
  <si>
    <t>Mackenzie Hughes</t>
  </si>
  <si>
    <t>T36 (+9)</t>
  </si>
  <si>
    <t>T10 (-5)</t>
  </si>
  <si>
    <t>T36 (+6)</t>
  </si>
  <si>
    <t>T55 (+9)</t>
  </si>
  <si>
    <t>T64 (+11)</t>
  </si>
  <si>
    <t>Jimmy Walker</t>
  </si>
  <si>
    <t>Wesley Bryan</t>
  </si>
  <si>
    <t>51 (+13)</t>
  </si>
  <si>
    <t>T66 (+14)</t>
  </si>
  <si>
    <t>7 (-6)</t>
  </si>
  <si>
    <t>Thorbjorn Olesen</t>
  </si>
  <si>
    <t>12 (-3)</t>
  </si>
  <si>
    <t>WD (+5)</t>
  </si>
  <si>
    <t>Adam Hadwin</t>
  </si>
  <si>
    <t>T53 (+8)</t>
  </si>
  <si>
    <t>T4 (-12)</t>
  </si>
  <si>
    <t>T50 (+6)</t>
  </si>
  <si>
    <t>T43 (+2)</t>
  </si>
  <si>
    <t>Brendan Steele</t>
  </si>
  <si>
    <t>T38 (+7)</t>
  </si>
  <si>
    <t>T63 (+8)</t>
  </si>
  <si>
    <t>Gary Woodland</t>
  </si>
  <si>
    <t>Danny Willett</t>
  </si>
  <si>
    <t>55 (+20)</t>
  </si>
  <si>
    <t>3 (-12)</t>
  </si>
  <si>
    <t>Andres Romero</t>
  </si>
  <si>
    <t>T63 (+7)</t>
  </si>
  <si>
    <t>T6 (+2)</t>
  </si>
  <si>
    <t>J.B. Holmes</t>
  </si>
  <si>
    <t>Matthew Fitzpatrick</t>
  </si>
  <si>
    <t>T44 (+2)</t>
  </si>
  <si>
    <t>T50 (+8)</t>
  </si>
  <si>
    <t>Francesco Molinari</t>
  </si>
  <si>
    <t>Lee Westwood</t>
  </si>
  <si>
    <t>70 (+14)</t>
  </si>
  <si>
    <t>T9 (-9)</t>
  </si>
  <si>
    <t>WD (+7)</t>
  </si>
  <si>
    <t>9 (-5)</t>
  </si>
  <si>
    <t>T2 (-9)</t>
  </si>
  <si>
    <t>WD (+10)</t>
  </si>
  <si>
    <t>T24 (+2)</t>
  </si>
  <si>
    <t>T9 (-4)</t>
  </si>
  <si>
    <t>T46 (+6)</t>
  </si>
  <si>
    <t>WD (+8)</t>
  </si>
  <si>
    <t>T20 (E)</t>
  </si>
  <si>
    <t>T33 (+8)</t>
  </si>
  <si>
    <t>Bryson DeChambeau</t>
  </si>
  <si>
    <t>T31 (-1)</t>
  </si>
  <si>
    <t>T44 (+6)</t>
  </si>
  <si>
    <t>T15 (-6)</t>
  </si>
  <si>
    <t>T39 (+1)</t>
  </si>
  <si>
    <t>Bernd Wiesberger</t>
  </si>
  <si>
    <t>T55 (+7)</t>
  </si>
  <si>
    <t>57 (+9)</t>
  </si>
  <si>
    <t>Paul Lawrie</t>
  </si>
  <si>
    <t>T65 (+9)</t>
  </si>
  <si>
    <t>T48 (+7)</t>
  </si>
  <si>
    <t>Renato Paratore</t>
  </si>
  <si>
    <t>Ross Fisher</t>
  </si>
  <si>
    <t>43 (+3)</t>
  </si>
  <si>
    <t>Hudson Swafford</t>
  </si>
  <si>
    <t>Alex Noren</t>
  </si>
  <si>
    <t>Jhonattan Vegas</t>
  </si>
  <si>
    <t>Russell Knox</t>
  </si>
  <si>
    <t>54 (+16)</t>
  </si>
  <si>
    <t>Thongchai Jaidee</t>
  </si>
  <si>
    <t>T52 (+7)</t>
  </si>
  <si>
    <t>WD (+3)</t>
  </si>
  <si>
    <t>T58 (+13)</t>
  </si>
  <si>
    <t>T32 (+3)</t>
  </si>
  <si>
    <t>65 (+13)</t>
  </si>
  <si>
    <t>Harold Varner</t>
  </si>
  <si>
    <t>Satoshi Kodaira</t>
  </si>
  <si>
    <t>Si Woo Kim</t>
  </si>
  <si>
    <t>T66 (+11)</t>
  </si>
  <si>
    <t>Sam Brazel</t>
  </si>
  <si>
    <t>Tyrrell Hatton</t>
  </si>
  <si>
    <t>SiWoo Kim</t>
  </si>
  <si>
    <t>Shaun Norris</t>
  </si>
  <si>
    <t>Harold Varner III</t>
  </si>
  <si>
    <t>Thomas Pieters</t>
  </si>
  <si>
    <t>Hideto Tanihara</t>
  </si>
  <si>
    <t>Jeunghun Wang</t>
  </si>
  <si>
    <t>Tournament</t>
  </si>
  <si>
    <t>Year</t>
  </si>
  <si>
    <t>Place</t>
  </si>
  <si>
    <t>r1</t>
  </si>
  <si>
    <t>Starts</t>
  </si>
  <si>
    <t>r2</t>
  </si>
  <si>
    <t>%</t>
  </si>
  <si>
    <t>r3</t>
  </si>
  <si>
    <t>r4</t>
  </si>
  <si>
    <t>Tot</t>
  </si>
  <si>
    <t>Wins</t>
  </si>
  <si>
    <t>Top5s</t>
  </si>
  <si>
    <t>TP</t>
  </si>
  <si>
    <t>Top10s</t>
  </si>
  <si>
    <t>Money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</si>
  <si>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</si>
  <si>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</si>
  <si>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</si>
  <si>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</si>
  <si>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</si>
  <si>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</si>
  <si>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</si>
  <si>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</si>
  <si>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</si>
  <si>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</si>
  <si>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PosR1</t>
  </si>
  <si>
    <t>PosR2</t>
  </si>
  <si>
    <t>PosR3</t>
  </si>
  <si>
    <t>PosR4</t>
  </si>
  <si>
    <t>FWHit</t>
  </si>
  <si>
    <t>Yards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</si>
  <si>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</si>
  <si>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</si>
  <si>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</si>
  <si>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</si>
  <si>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</si>
  <si>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</si>
  <si>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</si>
  <si>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</si>
  <si>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</si>
  <si>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</si>
  <si>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</si>
  <si>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DK</t>
  </si>
  <si>
    <t>WGC Bridgestone</t>
  </si>
  <si>
    <t>T-4</t>
  </si>
  <si>
    <t>T-5</t>
  </si>
  <si>
    <t>T-10</t>
  </si>
  <si>
    <t>Scott Piercy</t>
  </si>
  <si>
    <t>T-9</t>
  </si>
  <si>
    <t>T-26</t>
  </si>
  <si>
    <t>T-3</t>
  </si>
  <si>
    <t>T-19</t>
  </si>
  <si>
    <t>T-54</t>
  </si>
  <si>
    <t>T-7</t>
  </si>
  <si>
    <t>T-12</t>
  </si>
  <si>
    <t>T-46</t>
  </si>
  <si>
    <t>T-1</t>
  </si>
  <si>
    <t>T-38</t>
  </si>
  <si>
    <t>T-45</t>
  </si>
  <si>
    <t>David Lingmerth</t>
  </si>
  <si>
    <t>T-14</t>
  </si>
  <si>
    <t>T-33</t>
  </si>
  <si>
    <t>T-41</t>
  </si>
  <si>
    <t>T-22</t>
  </si>
  <si>
    <t>William McGirt</t>
  </si>
  <si>
    <t>T-35</t>
  </si>
  <si>
    <t>T-32</t>
  </si>
  <si>
    <t>T-47</t>
  </si>
  <si>
    <t>Shane Lowry</t>
  </si>
  <si>
    <t>T-29</t>
  </si>
  <si>
    <t>T-62</t>
  </si>
  <si>
    <t>T-55</t>
  </si>
  <si>
    <t>T-16</t>
  </si>
  <si>
    <t>T-25</t>
  </si>
  <si>
    <t>Jim Furyk</t>
  </si>
  <si>
    <t>T-49</t>
  </si>
  <si>
    <t>T-66</t>
  </si>
  <si>
    <t>T-30</t>
  </si>
  <si>
    <t>T-50</t>
  </si>
  <si>
    <t>Robert Streb</t>
  </si>
  <si>
    <t>T-63</t>
  </si>
  <si>
    <t>T-21</t>
  </si>
  <si>
    <t>T-15</t>
  </si>
  <si>
    <t>T-42</t>
  </si>
  <si>
    <t>T-28</t>
  </si>
  <si>
    <t>T-13</t>
  </si>
  <si>
    <t>T-2</t>
  </si>
  <si>
    <t>T-68</t>
  </si>
  <si>
    <t>Danny Lee</t>
  </si>
  <si>
    <t>T-6</t>
  </si>
  <si>
    <t>T-36</t>
  </si>
  <si>
    <t>T-37</t>
  </si>
  <si>
    <t>T-17</t>
  </si>
  <si>
    <t>Keegan Bradley</t>
  </si>
  <si>
    <t>K.T. Kim</t>
  </si>
  <si>
    <t>T-27</t>
  </si>
  <si>
    <t>T-8</t>
  </si>
  <si>
    <t>T-31</t>
  </si>
  <si>
    <t>Graeme McDowell</t>
  </si>
  <si>
    <t>Soren Kjeldsen</t>
  </si>
  <si>
    <t>Ian Poulter</t>
  </si>
  <si>
    <t>Brian Stuard</t>
  </si>
  <si>
    <t>T-43</t>
  </si>
  <si>
    <t>T-44</t>
  </si>
  <si>
    <t>Thomas Bjorn</t>
  </si>
  <si>
    <t>Younghan Song</t>
  </si>
  <si>
    <t>T-39</t>
  </si>
  <si>
    <t>T-59</t>
  </si>
  <si>
    <t>T-23</t>
  </si>
  <si>
    <t>Hunter Mahan</t>
  </si>
  <si>
    <t>Chris Kirk</t>
  </si>
  <si>
    <t>Steven Bowditch</t>
  </si>
  <si>
    <t>T-58</t>
  </si>
  <si>
    <t>T-67</t>
  </si>
  <si>
    <t>T-20</t>
  </si>
  <si>
    <t>Kevin Na</t>
  </si>
  <si>
    <t>T-40</t>
  </si>
  <si>
    <t>Kevin Stadler</t>
  </si>
  <si>
    <t>Harris English</t>
  </si>
  <si>
    <t>T-34</t>
  </si>
  <si>
    <t>T-57</t>
  </si>
  <si>
    <t>John Senden</t>
  </si>
  <si>
    <t>Nathan Holman</t>
  </si>
  <si>
    <t>T-18</t>
  </si>
  <si>
    <t>Angel Cabrera</t>
  </si>
  <si>
    <t>Matt Jones</t>
  </si>
  <si>
    <t>Smylie Kaufman</t>
  </si>
  <si>
    <t>Seung-Yul Noh</t>
  </si>
  <si>
    <t>Ernie Els</t>
  </si>
  <si>
    <t>Brendon De Jonge</t>
  </si>
  <si>
    <t>Webb Simpson</t>
  </si>
  <si>
    <t>George Coetzee</t>
  </si>
  <si>
    <t>Marc Warren</t>
  </si>
  <si>
    <t>T-52</t>
  </si>
  <si>
    <t>Matt Every</t>
  </si>
  <si>
    <t>Vaughn Taylor</t>
  </si>
  <si>
    <t>T-11</t>
  </si>
  <si>
    <t>Victor Dubuisson</t>
  </si>
  <si>
    <t>Tim Clark</t>
  </si>
  <si>
    <t>Jim Herman</t>
  </si>
  <si>
    <t>Stephen Gallacher</t>
  </si>
  <si>
    <t>T-56</t>
  </si>
  <si>
    <t>Miguel A. Jimenez</t>
  </si>
  <si>
    <t>Anirban Lahiri</t>
  </si>
  <si>
    <t>Jamie Donaldson</t>
  </si>
  <si>
    <t>Richard Sterne</t>
  </si>
  <si>
    <t>T-70</t>
  </si>
  <si>
    <t>Brendon Todd</t>
  </si>
  <si>
    <t>T-65</t>
  </si>
  <si>
    <t>Mikko Ilonen</t>
  </si>
  <si>
    <t>Gonzalo Fernandez-Castano</t>
  </si>
  <si>
    <t>David Howell</t>
  </si>
  <si>
    <t>Byeong-Hun An</t>
  </si>
  <si>
    <t>Scott Stallings</t>
  </si>
  <si>
    <t>Luke Donald</t>
  </si>
  <si>
    <t>Martin Kaymer</t>
  </si>
  <si>
    <t>T-53</t>
  </si>
  <si>
    <t>Jonas Blixt</t>
  </si>
  <si>
    <t>Camilo Villegas</t>
  </si>
  <si>
    <t>T-61</t>
  </si>
  <si>
    <t>T-72</t>
  </si>
  <si>
    <t>Fabian Gomez</t>
  </si>
  <si>
    <t>Alexander Levy</t>
  </si>
  <si>
    <t>Marcel Siem</t>
  </si>
  <si>
    <t>Joost Luiten</t>
  </si>
  <si>
    <t>Billy Hurley III</t>
  </si>
  <si>
    <t>Marcus Fraser</t>
  </si>
  <si>
    <t>Tiger Woods</t>
  </si>
  <si>
    <t>WD</t>
  </si>
  <si>
    <t>Graham Delaet</t>
  </si>
  <si>
    <t>Steve Stricker</t>
  </si>
  <si>
    <t>Koumei Oda</t>
  </si>
  <si>
    <t>James Hahn</t>
  </si>
  <si>
    <t>Andrew Johnston</t>
  </si>
  <si>
    <t>Michio Matsumura</t>
  </si>
  <si>
    <t>Pablo Larrazabal</t>
  </si>
  <si>
    <t>T-76</t>
  </si>
  <si>
    <t>T-73</t>
  </si>
  <si>
    <t>Yoshitaka Takeya</t>
  </si>
  <si>
    <t>T-69</t>
  </si>
  <si>
    <t>Daisuke Maruyama</t>
  </si>
  <si>
    <t>Yosuke Tsukada</t>
  </si>
  <si>
    <t>David Lynn</t>
  </si>
  <si>
    <t>Kevin Streelman</t>
  </si>
  <si>
    <t>Kiradech Aphibarnrat</t>
  </si>
  <si>
    <t>Estanislao Goya</t>
  </si>
  <si>
    <t>Ben Crane</t>
  </si>
  <si>
    <t>Davis Love III</t>
  </si>
  <si>
    <t>Andrew Dodt</t>
  </si>
  <si>
    <t>Finish</t>
  </si>
  <si>
    <t>SG: Off The Tee</t>
  </si>
  <si>
    <t>SG: Approach</t>
  </si>
  <si>
    <t>Scrambling</t>
  </si>
  <si>
    <t>Position</t>
  </si>
  <si>
    <t>Birdie or Better</t>
  </si>
  <si>
    <t>Par 5 Scoring</t>
  </si>
  <si>
    <t>Rank Sum</t>
  </si>
  <si>
    <t>GameInfo</t>
  </si>
  <si>
    <t>AvgPointsPerGame</t>
  </si>
  <si>
    <t>teamAbbrev</t>
  </si>
  <si>
    <t>T8</t>
  </si>
  <si>
    <t>Id</t>
  </si>
  <si>
    <t>First Name</t>
  </si>
  <si>
    <t>Nickname</t>
  </si>
  <si>
    <t>Last Name</t>
  </si>
  <si>
    <t>FPPG</t>
  </si>
  <si>
    <t>Played</t>
  </si>
  <si>
    <t>Game</t>
  </si>
  <si>
    <t>Team</t>
  </si>
  <si>
    <t>Opponent</t>
  </si>
  <si>
    <t>Injury Indicator</t>
  </si>
  <si>
    <t>Injury Details</t>
  </si>
  <si>
    <t>G</t>
  </si>
  <si>
    <t>Golf@Golf 12:00AM ET</t>
  </si>
  <si>
    <t>Golf</t>
  </si>
  <si>
    <t>20319-78833</t>
  </si>
  <si>
    <t>Jordan</t>
  </si>
  <si>
    <t>Spieth</t>
  </si>
  <si>
    <t>20319-78289</t>
  </si>
  <si>
    <t>Dustin</t>
  </si>
  <si>
    <t>Johnson</t>
  </si>
  <si>
    <t>20319-78530</t>
  </si>
  <si>
    <t>Rory</t>
  </si>
  <si>
    <t>McIlroy</t>
  </si>
  <si>
    <t>20319-78707</t>
  </si>
  <si>
    <t>Jon</t>
  </si>
  <si>
    <t>Rahm</t>
  </si>
  <si>
    <t>20319-78093</t>
  </si>
  <si>
    <t>Rickie</t>
  </si>
  <si>
    <t>Fowler</t>
  </si>
  <si>
    <t>20319-78116</t>
  </si>
  <si>
    <t>Sergio</t>
  </si>
  <si>
    <t>Garcia</t>
  </si>
  <si>
    <t>20319-77997</t>
  </si>
  <si>
    <t>Jason</t>
  </si>
  <si>
    <t>Day</t>
  </si>
  <si>
    <t>20319-78508</t>
  </si>
  <si>
    <t>Hideki</t>
  </si>
  <si>
    <t>Matsuyama</t>
  </si>
  <si>
    <t>20319-78367</t>
  </si>
  <si>
    <t>Brooks</t>
  </si>
  <si>
    <t>Koepka</t>
  </si>
  <si>
    <t>20319-78847</t>
  </si>
  <si>
    <t>Henrik</t>
  </si>
  <si>
    <t>Stenson</t>
  </si>
  <si>
    <t>20319-78780</t>
  </si>
  <si>
    <t>Adam</t>
  </si>
  <si>
    <t>Scott</t>
  </si>
  <si>
    <t>Tony Finau</t>
  </si>
  <si>
    <t>T5</t>
  </si>
  <si>
    <t>20319-78382</t>
  </si>
  <si>
    <t>Matt</t>
  </si>
  <si>
    <t>Kuchar</t>
  </si>
  <si>
    <t>Gary Stal</t>
  </si>
  <si>
    <t>20319-78744</t>
  </si>
  <si>
    <t>Justin</t>
  </si>
  <si>
    <t>Rose</t>
  </si>
  <si>
    <t>20319-78599</t>
  </si>
  <si>
    <t>Alex</t>
  </si>
  <si>
    <t>Noren</t>
  </si>
  <si>
    <t>20319-77922</t>
  </si>
  <si>
    <t>Paul</t>
  </si>
  <si>
    <t>Casey</t>
  </si>
  <si>
    <t>20319-78084</t>
  </si>
  <si>
    <t>Tommy</t>
  </si>
  <si>
    <t>Fleetwood</t>
  </si>
  <si>
    <t>Luke List</t>
  </si>
  <si>
    <t>T30</t>
  </si>
  <si>
    <t>20319-78893</t>
  </si>
  <si>
    <t>Thomas</t>
  </si>
  <si>
    <t>20319-78145</t>
  </si>
  <si>
    <t>Branden</t>
  </si>
  <si>
    <t>Grace</t>
  </si>
  <si>
    <t>Alexander Noren</t>
  </si>
  <si>
    <t>20319-77908</t>
  </si>
  <si>
    <t>Rafa</t>
  </si>
  <si>
    <t>Rafa Cabrera Bello</t>
  </si>
  <si>
    <t>Cabrera Bello</t>
  </si>
  <si>
    <t>Ben Martin</t>
  </si>
  <si>
    <t>20319-78722</t>
  </si>
  <si>
    <t>Patrick</t>
  </si>
  <si>
    <t>Reed</t>
  </si>
  <si>
    <t>20319-77848</t>
  </si>
  <si>
    <t>Daniel</t>
  </si>
  <si>
    <t>Berger</t>
  </si>
  <si>
    <t>20319-78620</t>
  </si>
  <si>
    <t>Louis</t>
  </si>
  <si>
    <t>Oosthuizen</t>
  </si>
  <si>
    <t>20319-78547</t>
  </si>
  <si>
    <t>Phil</t>
  </si>
  <si>
    <t>Mickelson</t>
  </si>
  <si>
    <t>20319-78676</t>
  </si>
  <si>
    <t>Pieters</t>
  </si>
  <si>
    <t>20319-78083</t>
  </si>
  <si>
    <t>Matthew</t>
  </si>
  <si>
    <t>Fitzpatrick</t>
  </si>
  <si>
    <t>Chad Campbell</t>
  </si>
  <si>
    <t>T32</t>
  </si>
  <si>
    <t>20319-78430</t>
  </si>
  <si>
    <t>Marc</t>
  </si>
  <si>
    <t>Leishman</t>
  </si>
  <si>
    <t>20319-78227</t>
  </si>
  <si>
    <t>J.B.</t>
  </si>
  <si>
    <t>Holmes</t>
  </si>
  <si>
    <t>20319-78779</t>
  </si>
  <si>
    <t>Charl</t>
  </si>
  <si>
    <t>Schwartzel</t>
  </si>
  <si>
    <t>20319-78223</t>
  </si>
  <si>
    <t>Charley</t>
  </si>
  <si>
    <t>Hoffman</t>
  </si>
  <si>
    <t>20319-78291</t>
  </si>
  <si>
    <t>Zach</t>
  </si>
  <si>
    <t>Graham DeLaet</t>
  </si>
  <si>
    <t>T48</t>
  </si>
  <si>
    <t>20319-78973</t>
  </si>
  <si>
    <t>Lee</t>
  </si>
  <si>
    <t>Westwood</t>
  </si>
  <si>
    <t>20319-78034</t>
  </si>
  <si>
    <t>Dufner</t>
  </si>
  <si>
    <t>20319-78193</t>
  </si>
  <si>
    <t>Tyrrell</t>
  </si>
  <si>
    <t>Hatton</t>
  </si>
  <si>
    <t>20319-78997</t>
  </si>
  <si>
    <t>Chris</t>
  </si>
  <si>
    <t>Wood</t>
  </si>
  <si>
    <t>20319-78948</t>
  </si>
  <si>
    <t>Jimmy</t>
  </si>
  <si>
    <t>Walker</t>
  </si>
  <si>
    <t>20319-78998</t>
  </si>
  <si>
    <t>Gary</t>
  </si>
  <si>
    <t>Woodland</t>
  </si>
  <si>
    <t>20319-78561</t>
  </si>
  <si>
    <t>Francesco</t>
  </si>
  <si>
    <t>Molinari</t>
  </si>
  <si>
    <t>20319-78960</t>
  </si>
  <si>
    <t>Bubba</t>
  </si>
  <si>
    <t>Watson</t>
  </si>
  <si>
    <t>20319-78356</t>
  </si>
  <si>
    <t>Kevin</t>
  </si>
  <si>
    <t>Kisner</t>
  </si>
  <si>
    <t>20319-78162</t>
  </si>
  <si>
    <t>Bill</t>
  </si>
  <si>
    <t>Seamus Power</t>
  </si>
  <si>
    <t>Haas</t>
  </si>
  <si>
    <t>T10</t>
  </si>
  <si>
    <t>20319-77934</t>
  </si>
  <si>
    <t>Chappell</t>
  </si>
  <si>
    <t>20319-78980</t>
  </si>
  <si>
    <t>Bernd</t>
  </si>
  <si>
    <t>Wiesberger</t>
  </si>
  <si>
    <t>20319-78868</t>
  </si>
  <si>
    <t>Andy</t>
  </si>
  <si>
    <t>Sullivan</t>
  </si>
  <si>
    <t>20319-78766</t>
  </si>
  <si>
    <t>Xander</t>
  </si>
  <si>
    <t>Schauffele</t>
  </si>
  <si>
    <t>CUT</t>
  </si>
  <si>
    <t>20319-78081</t>
  </si>
  <si>
    <t>Ross</t>
  </si>
  <si>
    <t>Fisher</t>
  </si>
  <si>
    <t>20319-78187</t>
  </si>
  <si>
    <t>Brian</t>
  </si>
  <si>
    <t>Harman</t>
  </si>
  <si>
    <t>20319-78346</t>
  </si>
  <si>
    <t>Si Woo</t>
  </si>
  <si>
    <t>Kim</t>
  </si>
  <si>
    <t>20319-78938</t>
  </si>
  <si>
    <t>Jhonattan</t>
  </si>
  <si>
    <t>Vegas</t>
  </si>
  <si>
    <t>Chez Reavie</t>
  </si>
  <si>
    <t>T23</t>
  </si>
  <si>
    <t>20319-78206</t>
  </si>
  <si>
    <t>Russell</t>
  </si>
  <si>
    <t>Henley</t>
  </si>
  <si>
    <t>20319-78154</t>
  </si>
  <si>
    <t>Emiliano</t>
  </si>
  <si>
    <t>Grillo</t>
  </si>
  <si>
    <t>20319-78565</t>
  </si>
  <si>
    <t>Ryan</t>
  </si>
  <si>
    <t>Moore</t>
  </si>
  <si>
    <t>20319-78884</t>
  </si>
  <si>
    <t>Hideto</t>
  </si>
  <si>
    <t>Tanihara</t>
  </si>
  <si>
    <t>Nick Taylor</t>
  </si>
  <si>
    <t>20319-78841</t>
  </si>
  <si>
    <t>Kyle</t>
  </si>
  <si>
    <t>Stanley</t>
  </si>
  <si>
    <t>20319-78363</t>
  </si>
  <si>
    <t>Knox</t>
  </si>
  <si>
    <t>20319-78843</t>
  </si>
  <si>
    <t>Brendan</t>
  </si>
  <si>
    <t>Steele</t>
  </si>
  <si>
    <t>20319-78984</t>
  </si>
  <si>
    <t>Danny</t>
  </si>
  <si>
    <t>Willett</t>
  </si>
  <si>
    <t>20319-78166</t>
  </si>
  <si>
    <t>Hadwin</t>
  </si>
  <si>
    <t>20319-78617</t>
  </si>
  <si>
    <t>Thorbjorn</t>
  </si>
  <si>
    <t>Olesen</t>
  </si>
  <si>
    <t>20319-78232</t>
  </si>
  <si>
    <t>Billy</t>
  </si>
  <si>
    <t>Horschel</t>
  </si>
  <si>
    <t>20319-78665</t>
  </si>
  <si>
    <t>Pat</t>
  </si>
  <si>
    <t>Perez</t>
  </si>
  <si>
    <t>20319-78270</t>
  </si>
  <si>
    <t>Thongchai</t>
  </si>
  <si>
    <t>Jaidee</t>
  </si>
  <si>
    <t>Ryan Palmer</t>
  </si>
  <si>
    <t>20319-77897</t>
  </si>
  <si>
    <t>Wesley</t>
  </si>
  <si>
    <t>Bryan</t>
  </si>
  <si>
    <t>20319-78603</t>
  </si>
  <si>
    <t>Shaun</t>
  </si>
  <si>
    <t>Norris</t>
  </si>
  <si>
    <t>Stewart Cink</t>
  </si>
  <si>
    <t>T62</t>
  </si>
  <si>
    <t>20319-78742</t>
  </si>
  <si>
    <t>Andres</t>
  </si>
  <si>
    <t>Romero</t>
  </si>
  <si>
    <t>20319-78874</t>
  </si>
  <si>
    <t>Hudson</t>
  </si>
  <si>
    <t>Swafford</t>
  </si>
  <si>
    <t>20319-78366</t>
  </si>
  <si>
    <t>Satoshi</t>
  </si>
  <si>
    <t>Kodaira</t>
  </si>
  <si>
    <t>20319-78243</t>
  </si>
  <si>
    <t>Mackenzie</t>
  </si>
  <si>
    <t>Hughes</t>
  </si>
  <si>
    <t>20319-79019</t>
  </si>
  <si>
    <t>Fabrizio</t>
  </si>
  <si>
    <t>Zanotti</t>
  </si>
  <si>
    <t>Oliver Wilson</t>
  </si>
  <si>
    <t>20319-78637</t>
  </si>
  <si>
    <t>Rod</t>
  </si>
  <si>
    <t>Pampling</t>
  </si>
  <si>
    <t>20319-78641</t>
  </si>
  <si>
    <t>Renato</t>
  </si>
  <si>
    <t>Paratore</t>
  </si>
  <si>
    <t>20319-78005</t>
  </si>
  <si>
    <t>Bryson</t>
  </si>
  <si>
    <t>DeChambeau</t>
  </si>
  <si>
    <t>20319-77886</t>
  </si>
  <si>
    <t>Sam</t>
  </si>
  <si>
    <t>Brazel</t>
  </si>
  <si>
    <t>20319-78407</t>
  </si>
  <si>
    <t>Lawrie</t>
  </si>
  <si>
    <t>Kevin Tway</t>
  </si>
  <si>
    <t>Nick Cullen</t>
  </si>
  <si>
    <t>T-75</t>
  </si>
  <si>
    <t>20319-78935</t>
  </si>
  <si>
    <t>Harold</t>
  </si>
  <si>
    <t>Varner III</t>
  </si>
  <si>
    <t>20319-78953</t>
  </si>
  <si>
    <t>Jeunghun</t>
  </si>
  <si>
    <t>Wang</t>
  </si>
  <si>
    <t>20319-78204</t>
  </si>
  <si>
    <t>Hend</t>
  </si>
  <si>
    <t>Sung Kang</t>
  </si>
  <si>
    <t>Ollie Schniederjans</t>
  </si>
  <si>
    <t>T54</t>
  </si>
  <si>
    <t>Sangmoon Bae</t>
  </si>
  <si>
    <t>Cameron Percy</t>
  </si>
  <si>
    <t>T70</t>
  </si>
  <si>
    <t>Rory Sabbatini</t>
  </si>
  <si>
    <t>David Lipsky</t>
  </si>
  <si>
    <t>J.T. Poston</t>
  </si>
  <si>
    <t>T42</t>
  </si>
  <si>
    <t>Padraig Harrington</t>
  </si>
  <si>
    <t>Cameron Smith</t>
  </si>
  <si>
    <t>Troy Merritt</t>
  </si>
  <si>
    <t>J.J. Spaun</t>
  </si>
  <si>
    <t>Liang Wen-Chong</t>
  </si>
  <si>
    <t>Robert Garrigus</t>
  </si>
  <si>
    <t>T14</t>
  </si>
  <si>
    <t>To Win</t>
  </si>
  <si>
    <t>To Win %</t>
  </si>
  <si>
    <t>Joel Dahmen</t>
  </si>
  <si>
    <t>Brandon Hagy</t>
  </si>
  <si>
    <t>Sean O'Hair</t>
  </si>
  <si>
    <t>Shawn Stefani</t>
  </si>
  <si>
    <t>Michael Kim</t>
  </si>
  <si>
    <t>T27</t>
  </si>
  <si>
    <t>Boo Weekley</t>
  </si>
  <si>
    <t>Whee Kim</t>
  </si>
  <si>
    <t>Richy Werenski</t>
  </si>
  <si>
    <t>Brian Gay</t>
  </si>
  <si>
    <t>John Huh</t>
  </si>
  <si>
    <t>Bryson Dechambeau</t>
  </si>
  <si>
    <t>Ryan Blaum</t>
  </si>
  <si>
    <t>T58</t>
  </si>
  <si>
    <t>Andres Gonzales</t>
  </si>
  <si>
    <t>Nick Watney</t>
  </si>
  <si>
    <t>Trey Mullinax</t>
  </si>
  <si>
    <t>David Hearn</t>
  </si>
  <si>
    <t>D.A. Points</t>
  </si>
  <si>
    <t>HOLE</t>
  </si>
  <si>
    <t>PAR</t>
  </si>
  <si>
    <t>YARDS</t>
  </si>
  <si>
    <t>AVG. SCORE</t>
  </si>
  <si>
    <t>EAGLES</t>
  </si>
  <si>
    <t>BIRDIES</t>
  </si>
  <si>
    <t>PARS</t>
  </si>
  <si>
    <t>BOGEYS</t>
  </si>
  <si>
    <t>DOUBLES</t>
  </si>
  <si>
    <t>OTHER</t>
  </si>
  <si>
    <t>To Par</t>
  </si>
  <si>
    <t>DK Pts</t>
  </si>
  <si>
    <t>DK%</t>
  </si>
  <si>
    <t>Morgan Hoffmann</t>
  </si>
  <si>
    <t>T67</t>
  </si>
  <si>
    <t>J.J. Henry</t>
  </si>
  <si>
    <t>Ryan Brehm</t>
  </si>
  <si>
    <t>Scott Brown</t>
  </si>
  <si>
    <t>Mark Anderson</t>
  </si>
  <si>
    <t>Ryan Armour</t>
  </si>
  <si>
    <t>Zac Blair</t>
  </si>
  <si>
    <t>C.T. Pan</t>
  </si>
  <si>
    <t>Alex Cejka</t>
  </si>
  <si>
    <t>Grayson Murray</t>
  </si>
  <si>
    <t>Tim Wilkinson</t>
  </si>
  <si>
    <t>Ricky Barnes</t>
  </si>
  <si>
    <t>Cameron Tringale</t>
  </si>
  <si>
    <t>Jason Kokrak</t>
  </si>
  <si>
    <t>Brad Fritsch</t>
  </si>
  <si>
    <t>Tag Ridings</t>
  </si>
  <si>
    <t>Martin Flores</t>
  </si>
  <si>
    <t>T19</t>
  </si>
  <si>
    <t>Steve Wheatcroft</t>
  </si>
  <si>
    <t>Blayne Barber</t>
  </si>
  <si>
    <t>Spencer Levin</t>
  </si>
  <si>
    <t>Dominic Bozzelli</t>
  </si>
  <si>
    <t>Rick Lamb</t>
  </si>
  <si>
    <t>Jonathan Randolph</t>
  </si>
  <si>
    <t>Kyle Reifers</t>
  </si>
  <si>
    <t>Chad Collins</t>
  </si>
  <si>
    <t>Geoff Ogilvy</t>
  </si>
  <si>
    <t>Retief Goosen</t>
  </si>
  <si>
    <t>Tyrone Van Aswegen</t>
  </si>
  <si>
    <t>Daniel Summerhays</t>
  </si>
  <si>
    <t>Kelly Kraft</t>
  </si>
  <si>
    <t>Julian Etulain</t>
  </si>
  <si>
    <t>Peter Malnati</t>
  </si>
  <si>
    <t>Sebastian Munoz</t>
  </si>
  <si>
    <t>Cody Gribble</t>
  </si>
  <si>
    <t>Roberto Castro</t>
  </si>
  <si>
    <t>K.J. Choi</t>
  </si>
  <si>
    <t>Steven Alker</t>
  </si>
  <si>
    <t>Patrick Rodgers</t>
  </si>
  <si>
    <t>Johnson Wagner</t>
  </si>
  <si>
    <t>Mark Hubbard</t>
  </si>
  <si>
    <t>Brian Campbell</t>
  </si>
  <si>
    <t>Ken Duke</t>
  </si>
  <si>
    <t>Brett Drewitt</t>
  </si>
  <si>
    <t>Nicholas Lindheim</t>
  </si>
  <si>
    <t>Miguel Angel Carballo</t>
  </si>
  <si>
    <t>Vijay Singh</t>
  </si>
  <si>
    <t>Greg Chalmers</t>
  </si>
  <si>
    <t>Brett Stegmaier</t>
  </si>
  <si>
    <t>Bryce Molder</t>
  </si>
  <si>
    <t>Ryo Ishikawa</t>
  </si>
  <si>
    <t>Jason Bohn</t>
  </si>
  <si>
    <t>Carl Pettersson</t>
  </si>
  <si>
    <t>Andrew Loupe</t>
  </si>
  <si>
    <t>Bobby Wyatt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</si>
</sst>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"/>
    <numFmt numFmtId="165" formatCode="&quot;$&quot;#,##0"/>
    <numFmt numFmtId="166" formatCode="#,##0.0"/>
  </numFmts>
  <fonts count="9">
    <font>
      <sz val="10.0"/>
      <color rgb="FF000000"/>
      <name val="Arial"/>
    </font>
    <font/>
    <font>
      <color rgb="FFFFFFFF"/>
    </font>
    <font>
      <sz val="8.0"/>
      <color rgb="FFFFFFFF"/>
      <name val="Arial"/>
    </font>
    <font>
      <sz val="8.0"/>
      <name val="Arial"/>
    </font>
    <font>
      <color rgb="FFFFFFFF"/>
      <name val="Arial"/>
    </font>
    <font>
      <name val="Arial"/>
    </font>
    <font>
      <sz val="10.0"/>
      <name val="Arial"/>
    </font>
    <font>
      <b/>
    </font>
  </fonts>
  <fills count="319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E67C73"/>
        <bgColor rgb="FFE67C73"/>
      </patternFill>
    </fill>
    <fill>
      <patternFill patternType="solid">
        <fgColor rgb="FF57BB8A"/>
        <bgColor rgb="FF57BB8A"/>
      </patternFill>
    </fill>
    <fill>
      <patternFill patternType="solid">
        <fgColor rgb="FF69BE86"/>
        <bgColor rgb="FF69BE86"/>
      </patternFill>
    </fill>
    <fill>
      <patternFill patternType="solid">
        <fgColor rgb="FF8EC47E"/>
        <bgColor rgb="FF8EC47E"/>
      </patternFill>
    </fill>
    <fill>
      <patternFill patternType="solid">
        <fgColor rgb="FF8AC47F"/>
        <bgColor rgb="FF8AC47F"/>
      </patternFill>
    </fill>
    <fill>
      <patternFill patternType="solid">
        <fgColor rgb="FF73BF84"/>
        <bgColor rgb="FF73BF84"/>
      </patternFill>
    </fill>
    <fill>
      <patternFill patternType="solid">
        <fgColor rgb="FF83C281"/>
        <bgColor rgb="FF83C281"/>
      </patternFill>
    </fill>
    <fill>
      <patternFill patternType="solid">
        <fgColor rgb="FFF3AA6C"/>
        <bgColor rgb="FFF3AA6C"/>
      </patternFill>
    </fill>
    <fill>
      <patternFill patternType="solid">
        <fgColor rgb="FF7FC281"/>
        <bgColor rgb="FF7FC281"/>
      </patternFill>
    </fill>
    <fill>
      <patternFill patternType="solid">
        <fgColor rgb="FF98C67C"/>
        <bgColor rgb="FF98C67C"/>
      </patternFill>
    </fill>
    <fill>
      <patternFill patternType="solid">
        <fgColor rgb="FFDAD16D"/>
        <bgColor rgb="FFDAD16D"/>
      </patternFill>
    </fill>
    <fill>
      <patternFill patternType="solid">
        <fgColor rgb="FF6CBF85"/>
        <bgColor rgb="FF6CBF85"/>
      </patternFill>
    </fill>
    <fill>
      <patternFill patternType="solid">
        <fgColor rgb="FFABC878"/>
        <bgColor rgb="FFABC878"/>
      </patternFill>
    </fill>
    <fill>
      <patternFill patternType="solid">
        <fgColor rgb="FF90C47E"/>
        <bgColor rgb="FF90C47E"/>
      </patternFill>
    </fill>
    <fill>
      <patternFill patternType="solid">
        <fgColor rgb="FF6BBF85"/>
        <bgColor rgb="FF6BBF85"/>
      </patternFill>
    </fill>
    <fill>
      <patternFill patternType="solid">
        <fgColor rgb="FFFCCB67"/>
        <bgColor rgb="FFFCCB67"/>
      </patternFill>
    </fill>
    <fill>
      <patternFill patternType="solid">
        <fgColor rgb="FFA6C879"/>
        <bgColor rgb="FFA6C879"/>
      </patternFill>
    </fill>
    <fill>
      <patternFill patternType="solid">
        <fgColor rgb="FFB4CA76"/>
        <bgColor rgb="FFB4CA76"/>
      </patternFill>
    </fill>
    <fill>
      <patternFill patternType="solid">
        <fgColor rgb="FFFDCF67"/>
        <bgColor rgb="FFFDCF67"/>
      </patternFill>
    </fill>
    <fill>
      <patternFill patternType="solid">
        <fgColor rgb="FF5FBD88"/>
        <bgColor rgb="FF5FBD88"/>
      </patternFill>
    </fill>
    <fill>
      <patternFill patternType="solid">
        <fgColor rgb="FFD4CF70"/>
        <bgColor rgb="FFD4CF70"/>
      </patternFill>
    </fill>
    <fill>
      <patternFill patternType="solid">
        <fgColor rgb="FF92C57D"/>
        <bgColor rgb="FF92C57D"/>
      </patternFill>
    </fill>
    <fill>
      <patternFill patternType="solid">
        <fgColor rgb="FFFDCC67"/>
        <bgColor rgb="FFFDCC67"/>
      </patternFill>
    </fill>
    <fill>
      <patternFill patternType="solid">
        <fgColor rgb="FFF7D567"/>
        <bgColor rgb="FFF7D567"/>
      </patternFill>
    </fill>
    <fill>
      <patternFill patternType="solid">
        <fgColor rgb="FFFBC769"/>
        <bgColor rgb="FFFBC769"/>
      </patternFill>
    </fill>
    <fill>
      <patternFill patternType="solid">
        <fgColor rgb="FFBDCB75"/>
        <bgColor rgb="FFBDCB75"/>
      </patternFill>
    </fill>
    <fill>
      <patternFill patternType="solid">
        <fgColor rgb="FF97C67C"/>
        <bgColor rgb="FF97C67C"/>
      </patternFill>
    </fill>
    <fill>
      <patternFill patternType="solid">
        <fgColor rgb="FFF9BF69"/>
        <bgColor rgb="FFF9BF69"/>
      </patternFill>
    </fill>
    <fill>
      <patternFill patternType="solid">
        <fgColor rgb="FFAEC977"/>
        <bgColor rgb="FFAEC977"/>
      </patternFill>
    </fill>
    <fill>
      <patternFill patternType="solid">
        <fgColor rgb="FF89C37F"/>
        <bgColor rgb="FF89C37F"/>
      </patternFill>
    </fill>
    <fill>
      <patternFill patternType="solid">
        <fgColor rgb="FFFBCB68"/>
        <bgColor rgb="FFFBCB68"/>
      </patternFill>
    </fill>
    <fill>
      <patternFill patternType="solid">
        <fgColor rgb="FFBBCC74"/>
        <bgColor rgb="FFBBCC74"/>
      </patternFill>
    </fill>
    <fill>
      <patternFill patternType="solid">
        <fgColor rgb="FFD0CE70"/>
        <bgColor rgb="FFD0CE70"/>
      </patternFill>
    </fill>
    <fill>
      <patternFill patternType="solid">
        <fgColor rgb="FFBECB74"/>
        <bgColor rgb="FFBECB74"/>
      </patternFill>
    </fill>
    <fill>
      <patternFill patternType="solid">
        <fgColor rgb="FF9BC67B"/>
        <bgColor rgb="FF9BC67B"/>
      </patternFill>
    </fill>
    <fill>
      <patternFill patternType="solid">
        <fgColor rgb="FFFBC668"/>
        <bgColor rgb="FFFBC668"/>
      </patternFill>
    </fill>
    <fill>
      <patternFill patternType="solid">
        <fgColor rgb="FFC3CD72"/>
        <bgColor rgb="FFC3CD72"/>
      </patternFill>
    </fill>
    <fill>
      <patternFill patternType="solid">
        <fgColor rgb="FF96C57C"/>
        <bgColor rgb="FF96C57C"/>
      </patternFill>
    </fill>
    <fill>
      <patternFill patternType="solid">
        <fgColor rgb="FFC8CE71"/>
        <bgColor rgb="FFC8CE71"/>
      </patternFill>
    </fill>
    <fill>
      <patternFill patternType="solid">
        <fgColor rgb="FF98C57C"/>
        <bgColor rgb="FF98C57C"/>
      </patternFill>
    </fill>
    <fill>
      <patternFill patternType="solid">
        <fgColor rgb="FFE9D26B"/>
        <bgColor rgb="FFE9D26B"/>
      </patternFill>
    </fill>
    <fill>
      <patternFill patternType="solid">
        <fgColor rgb="FF9CC77B"/>
        <bgColor rgb="FF9CC77B"/>
      </patternFill>
    </fill>
    <fill>
      <patternFill patternType="solid">
        <fgColor rgb="FFD5CF6F"/>
        <bgColor rgb="FFD5CF6F"/>
      </patternFill>
    </fill>
    <fill>
      <patternFill patternType="solid">
        <fgColor rgb="FFFDD167"/>
        <bgColor rgb="FFFDD167"/>
      </patternFill>
    </fill>
    <fill>
      <patternFill patternType="solid">
        <fgColor rgb="FFD5D06F"/>
        <bgColor rgb="FFD5D06F"/>
      </patternFill>
    </fill>
    <fill>
      <patternFill patternType="solid">
        <fgColor rgb="FFCDCE70"/>
        <bgColor rgb="FFCDCE70"/>
      </patternFill>
    </fill>
    <fill>
      <patternFill patternType="solid">
        <fgColor rgb="FF8FC47E"/>
        <bgColor rgb="FF8FC47E"/>
      </patternFill>
    </fill>
    <fill>
      <patternFill patternType="solid">
        <fgColor rgb="FFBACA75"/>
        <bgColor rgb="FFBACA75"/>
      </patternFill>
    </fill>
    <fill>
      <patternFill patternType="solid">
        <fgColor rgb="FFA0C77A"/>
        <bgColor rgb="FFA0C77A"/>
      </patternFill>
    </fill>
    <fill>
      <patternFill patternType="solid">
        <fgColor rgb="FFFDCE67"/>
        <bgColor rgb="FFFDCE67"/>
      </patternFill>
    </fill>
    <fill>
      <patternFill patternType="solid">
        <fgColor rgb="FFFDD666"/>
        <bgColor rgb="FFFDD666"/>
      </patternFill>
    </fill>
    <fill>
      <patternFill patternType="solid">
        <fgColor rgb="FF9AC67B"/>
        <bgColor rgb="FF9AC67B"/>
      </patternFill>
    </fill>
    <fill>
      <patternFill patternType="solid">
        <fgColor rgb="FFE0D16C"/>
        <bgColor rgb="FFE0D16C"/>
      </patternFill>
    </fill>
    <fill>
      <patternFill patternType="solid">
        <fgColor rgb="FFE2D16D"/>
        <bgColor rgb="FFE2D16D"/>
      </patternFill>
    </fill>
    <fill>
      <patternFill patternType="solid">
        <fgColor rgb="FFA3C77A"/>
        <bgColor rgb="FFA3C77A"/>
      </patternFill>
    </fill>
    <fill>
      <patternFill patternType="solid">
        <fgColor rgb="FFA1C77A"/>
        <bgColor rgb="FFA1C77A"/>
      </patternFill>
    </fill>
    <fill>
      <patternFill patternType="solid">
        <fgColor rgb="FFE1D26C"/>
        <bgColor rgb="FFE1D26C"/>
      </patternFill>
    </fill>
    <fill>
      <patternFill patternType="solid">
        <fgColor rgb="FFCCCE71"/>
        <bgColor rgb="FFCCCE71"/>
      </patternFill>
    </fill>
    <fill>
      <patternFill patternType="solid">
        <fgColor rgb="FFB9CB75"/>
        <bgColor rgb="FFB9CB75"/>
      </patternFill>
    </fill>
    <fill>
      <patternFill patternType="solid">
        <fgColor rgb="FF97C57D"/>
        <bgColor rgb="FF97C57D"/>
      </patternFill>
    </fill>
    <fill>
      <patternFill patternType="solid">
        <fgColor rgb="FFA2C77A"/>
        <bgColor rgb="FFA2C77A"/>
      </patternFill>
    </fill>
    <fill>
      <patternFill patternType="solid">
        <fgColor rgb="FFECD36A"/>
        <bgColor rgb="FFECD36A"/>
      </patternFill>
    </fill>
    <fill>
      <patternFill patternType="solid">
        <fgColor rgb="FFCBCE71"/>
        <bgColor rgb="FFCBCE71"/>
      </patternFill>
    </fill>
    <fill>
      <patternFill patternType="solid">
        <fgColor rgb="FFA4C879"/>
        <bgColor rgb="FFA4C879"/>
      </patternFill>
    </fill>
    <fill>
      <patternFill patternType="solid">
        <fgColor rgb="FFFED666"/>
        <bgColor rgb="FFFED666"/>
      </patternFill>
    </fill>
    <fill>
      <patternFill patternType="solid">
        <fgColor rgb="FFCBCD71"/>
        <bgColor rgb="FFCBCD71"/>
      </patternFill>
    </fill>
    <fill>
      <patternFill patternType="solid">
        <fgColor rgb="FFA3C879"/>
        <bgColor rgb="FFA3C879"/>
      </patternFill>
    </fill>
    <fill>
      <patternFill patternType="solid">
        <fgColor rgb="FFEA8A71"/>
        <bgColor rgb="FFEA8A71"/>
      </patternFill>
    </fill>
    <fill>
      <patternFill patternType="solid">
        <fgColor rgb="FFCACE71"/>
        <bgColor rgb="FFCACE71"/>
      </patternFill>
    </fill>
    <fill>
      <patternFill patternType="solid">
        <fgColor rgb="FFC9CE71"/>
        <bgColor rgb="FFC9CE71"/>
      </patternFill>
    </fill>
    <fill>
      <patternFill patternType="solid">
        <fgColor rgb="FF7AC182"/>
        <bgColor rgb="FF7AC182"/>
      </patternFill>
    </fill>
    <fill>
      <patternFill patternType="solid">
        <fgColor rgb="FFF0D469"/>
        <bgColor rgb="FFF0D469"/>
      </patternFill>
    </fill>
    <fill>
      <patternFill patternType="solid">
        <fgColor rgb="FFFED166"/>
        <bgColor rgb="FFFED166"/>
      </patternFill>
    </fill>
    <fill>
      <patternFill patternType="solid">
        <fgColor rgb="FF8DC37F"/>
        <bgColor rgb="FF8DC37F"/>
      </patternFill>
    </fill>
    <fill>
      <patternFill patternType="solid">
        <fgColor rgb="FFA8C878"/>
        <bgColor rgb="FFA8C878"/>
      </patternFill>
    </fill>
    <fill>
      <patternFill patternType="solid">
        <fgColor rgb="FFFCE5CD"/>
        <bgColor rgb="FFFCE5CD"/>
      </patternFill>
    </fill>
    <fill>
      <patternFill patternType="solid">
        <fgColor rgb="FFFAD667"/>
        <bgColor rgb="FFFAD667"/>
      </patternFill>
    </fill>
    <fill>
      <patternFill patternType="solid">
        <fgColor rgb="FF73C084"/>
        <bgColor rgb="FF73C084"/>
      </patternFill>
    </fill>
    <fill>
      <patternFill patternType="solid">
        <fgColor rgb="FFFDD067"/>
        <bgColor rgb="FFFDD067"/>
      </patternFill>
    </fill>
    <fill>
      <patternFill patternType="solid">
        <fgColor rgb="FFCCCD71"/>
        <bgColor rgb="FFCCCD71"/>
      </patternFill>
    </fill>
    <fill>
      <patternFill patternType="solid">
        <fgColor rgb="FFA9C978"/>
        <bgColor rgb="FFA9C978"/>
      </patternFill>
    </fill>
    <fill>
      <patternFill patternType="solid">
        <fgColor rgb="FFF7B86A"/>
        <bgColor rgb="FFF7B86A"/>
      </patternFill>
    </fill>
    <fill>
      <patternFill patternType="solid">
        <fgColor rgb="FFFCCC68"/>
        <bgColor rgb="FFFCCC68"/>
      </patternFill>
    </fill>
    <fill>
      <patternFill patternType="solid">
        <fgColor rgb="FF5BBC89"/>
        <bgColor rgb="FF5BBC89"/>
      </patternFill>
    </fill>
    <fill>
      <patternFill patternType="solid">
        <fgColor rgb="FFF8BD6A"/>
        <bgColor rgb="FFF8BD6A"/>
      </patternFill>
    </fill>
    <fill>
      <patternFill patternType="solid">
        <fgColor rgb="FF7CC083"/>
        <bgColor rgb="FF7CC083"/>
      </patternFill>
    </fill>
    <fill>
      <patternFill patternType="solid">
        <fgColor rgb="FFABC978"/>
        <bgColor rgb="FFABC978"/>
      </patternFill>
    </fill>
    <fill>
      <patternFill patternType="solid">
        <fgColor rgb="FFFCC967"/>
        <bgColor rgb="FFFCC967"/>
      </patternFill>
    </fill>
    <fill>
      <patternFill patternType="solid">
        <fgColor rgb="FFD1CF70"/>
        <bgColor rgb="FFD1CF70"/>
      </patternFill>
    </fill>
    <fill>
      <patternFill patternType="solid">
        <fgColor rgb="FFDBD06E"/>
        <bgColor rgb="FFDBD06E"/>
      </patternFill>
    </fill>
    <fill>
      <patternFill patternType="solid">
        <fgColor rgb="FFACC977"/>
        <bgColor rgb="FFACC977"/>
      </patternFill>
    </fill>
    <fill>
      <patternFill patternType="solid">
        <fgColor rgb="FFB3CA76"/>
        <bgColor rgb="FFB3CA76"/>
      </patternFill>
    </fill>
    <fill>
      <patternFill patternType="solid">
        <fgColor rgb="FFEFD36A"/>
        <bgColor rgb="FFEFD36A"/>
      </patternFill>
    </fill>
    <fill>
      <patternFill patternType="solid">
        <fgColor rgb="FFE7D36B"/>
        <bgColor rgb="FFE7D36B"/>
      </patternFill>
    </fill>
    <fill>
      <patternFill patternType="solid">
        <fgColor rgb="FFF4D469"/>
        <bgColor rgb="FFF4D469"/>
      </patternFill>
    </fill>
    <fill>
      <patternFill patternType="solid">
        <fgColor rgb="FFB2CA76"/>
        <bgColor rgb="FFB2CA76"/>
      </patternFill>
    </fill>
    <fill>
      <patternFill patternType="solid">
        <fgColor rgb="FFEF9D6E"/>
        <bgColor rgb="FFEF9D6E"/>
      </patternFill>
    </fill>
    <fill>
      <patternFill patternType="solid">
        <fgColor rgb="FFA7C878"/>
        <bgColor rgb="FFA7C878"/>
      </patternFill>
    </fill>
    <fill>
      <patternFill patternType="solid">
        <fgColor rgb="FFDCD16D"/>
        <bgColor rgb="FFDCD16D"/>
      </patternFill>
    </fill>
    <fill>
      <patternFill patternType="solid">
        <fgColor rgb="FFF9C369"/>
        <bgColor rgb="FFF9C369"/>
      </patternFill>
    </fill>
    <fill>
      <patternFill patternType="solid">
        <fgColor rgb="FFFFD666"/>
        <bgColor rgb="FFFFD666"/>
      </patternFill>
    </fill>
    <fill>
      <patternFill patternType="solid">
        <fgColor rgb="FFFED467"/>
        <bgColor rgb="FFFED467"/>
      </patternFill>
    </fill>
    <fill>
      <patternFill patternType="solid">
        <fgColor rgb="FFB7CB75"/>
        <bgColor rgb="FFB7CB75"/>
      </patternFill>
    </fill>
    <fill>
      <patternFill patternType="solid">
        <fgColor rgb="FFDDD16D"/>
        <bgColor rgb="FFDDD16D"/>
      </patternFill>
    </fill>
    <fill>
      <patternFill patternType="solid">
        <fgColor rgb="FFFED367"/>
        <bgColor rgb="FFFED367"/>
      </patternFill>
    </fill>
    <fill>
      <patternFill patternType="solid">
        <fgColor rgb="FFC6CC73"/>
        <bgColor rgb="FFC6CC73"/>
      </patternFill>
    </fill>
    <fill>
      <patternFill patternType="solid">
        <fgColor rgb="FFBDCB74"/>
        <bgColor rgb="FFBDCB74"/>
      </patternFill>
    </fill>
    <fill>
      <patternFill patternType="solid">
        <fgColor rgb="FF81C181"/>
        <bgColor rgb="FF81C181"/>
      </patternFill>
    </fill>
    <fill>
      <patternFill patternType="solid">
        <fgColor rgb="FFDBD16D"/>
        <bgColor rgb="FFDBD16D"/>
      </patternFill>
    </fill>
    <fill>
      <patternFill patternType="solid">
        <fgColor rgb="FFF1D469"/>
        <bgColor rgb="FFF1D469"/>
      </patternFill>
    </fill>
    <fill>
      <patternFill patternType="solid">
        <fgColor rgb="FFC7CD72"/>
        <bgColor rgb="FFC7CD72"/>
      </patternFill>
    </fill>
    <fill>
      <patternFill patternType="solid">
        <fgColor rgb="FFA1C67B"/>
        <bgColor rgb="FFA1C67B"/>
      </patternFill>
    </fill>
    <fill>
      <patternFill patternType="solid">
        <fgColor rgb="FFF7D468"/>
        <bgColor rgb="FFF7D468"/>
      </patternFill>
    </fill>
    <fill>
      <patternFill patternType="solid">
        <fgColor rgb="FFBCCC74"/>
        <bgColor rgb="FFBCCC74"/>
      </patternFill>
    </fill>
    <fill>
      <patternFill patternType="solid">
        <fgColor rgb="FFF3D468"/>
        <bgColor rgb="FFF3D468"/>
      </patternFill>
    </fill>
    <fill>
      <patternFill patternType="solid">
        <fgColor rgb="FFEBD36A"/>
        <bgColor rgb="FFEBD36A"/>
      </patternFill>
    </fill>
    <fill>
      <patternFill patternType="solid">
        <fgColor rgb="FFF3D568"/>
        <bgColor rgb="FFF3D568"/>
      </patternFill>
    </fill>
    <fill>
      <patternFill patternType="solid">
        <fgColor rgb="FFD9D06E"/>
        <bgColor rgb="FFD9D06E"/>
      </patternFill>
    </fill>
    <fill>
      <patternFill patternType="solid">
        <fgColor rgb="FFDED06D"/>
        <bgColor rgb="FFDED06D"/>
      </patternFill>
    </fill>
    <fill>
      <patternFill patternType="solid">
        <fgColor rgb="FFC2CD73"/>
        <bgColor rgb="FFC2CD73"/>
      </patternFill>
    </fill>
    <fill>
      <patternFill patternType="solid">
        <fgColor rgb="FFFCCB68"/>
        <bgColor rgb="FFFCCB68"/>
      </patternFill>
    </fill>
    <fill>
      <patternFill patternType="solid">
        <fgColor rgb="FFDED16D"/>
        <bgColor rgb="FFDED16D"/>
      </patternFill>
    </fill>
    <fill>
      <patternFill patternType="solid">
        <fgColor rgb="FFE2D26C"/>
        <bgColor rgb="FFE2D26C"/>
      </patternFill>
    </fill>
    <fill>
      <patternFill patternType="solid">
        <fgColor rgb="FF85C380"/>
        <bgColor rgb="FF85C380"/>
      </patternFill>
    </fill>
    <fill>
      <patternFill patternType="solid">
        <fgColor rgb="FFFFD566"/>
        <bgColor rgb="FFFFD566"/>
      </patternFill>
    </fill>
    <fill>
      <patternFill patternType="solid">
        <fgColor rgb="FFFBC768"/>
        <bgColor rgb="FFFBC768"/>
      </patternFill>
    </fill>
    <fill>
      <patternFill patternType="solid">
        <fgColor rgb="FFC1CC73"/>
        <bgColor rgb="FFC1CC73"/>
      </patternFill>
    </fill>
    <fill>
      <patternFill patternType="solid">
        <fgColor rgb="FFF6B56B"/>
        <bgColor rgb="FFF6B56B"/>
      </patternFill>
    </fill>
    <fill>
      <patternFill patternType="solid">
        <fgColor rgb="FFE1D16D"/>
        <bgColor rgb="FFE1D16D"/>
      </patternFill>
    </fill>
    <fill>
      <patternFill patternType="solid">
        <fgColor rgb="FFF9C069"/>
        <bgColor rgb="FFF9C069"/>
      </patternFill>
    </fill>
    <fill>
      <patternFill patternType="solid">
        <fgColor rgb="FFEFD469"/>
        <bgColor rgb="FFEFD469"/>
      </patternFill>
    </fill>
    <fill>
      <patternFill patternType="solid">
        <fgColor rgb="FFBECC74"/>
        <bgColor rgb="FFBECC74"/>
      </patternFill>
    </fill>
    <fill>
      <patternFill patternType="solid">
        <fgColor rgb="FFC5CD72"/>
        <bgColor rgb="FFC5CD72"/>
      </patternFill>
    </fill>
    <fill>
      <patternFill patternType="solid">
        <fgColor rgb="FFD2CF6F"/>
        <bgColor rgb="FFD2CF6F"/>
      </patternFill>
    </fill>
    <fill>
      <patternFill patternType="solid">
        <fgColor rgb="FFFBCA68"/>
        <bgColor rgb="FFFBCA68"/>
      </patternFill>
    </fill>
    <fill>
      <patternFill patternType="solid">
        <fgColor rgb="FFF2D468"/>
        <bgColor rgb="FFF2D468"/>
      </patternFill>
    </fill>
    <fill>
      <patternFill patternType="solid">
        <fgColor rgb="FFCECF70"/>
        <bgColor rgb="FFCECF70"/>
      </patternFill>
    </fill>
    <fill>
      <patternFill patternType="solid">
        <fgColor rgb="FFC0CC73"/>
        <bgColor rgb="FFC0CC73"/>
      </patternFill>
    </fill>
    <fill>
      <patternFill patternType="solid">
        <fgColor rgb="FFF7BA6B"/>
        <bgColor rgb="FFF7BA6B"/>
      </patternFill>
    </fill>
    <fill>
      <patternFill patternType="solid">
        <fgColor rgb="FF95C57C"/>
        <bgColor rgb="FF95C57C"/>
      </patternFill>
    </fill>
    <fill>
      <patternFill patternType="solid">
        <fgColor rgb="FFF3D469"/>
        <bgColor rgb="FFF3D469"/>
      </patternFill>
    </fill>
    <fill>
      <patternFill patternType="solid">
        <fgColor rgb="FFE5D26B"/>
        <bgColor rgb="FFE5D26B"/>
      </patternFill>
    </fill>
    <fill>
      <patternFill patternType="solid">
        <fgColor rgb="FFD7D06E"/>
        <bgColor rgb="FFD7D06E"/>
      </patternFill>
    </fill>
    <fill>
      <patternFill patternType="solid">
        <fgColor rgb="FFC9CD72"/>
        <bgColor rgb="FFC9CD72"/>
      </patternFill>
    </fill>
    <fill>
      <patternFill patternType="solid">
        <fgColor rgb="FFD1CF6F"/>
        <bgColor rgb="FFD1CF6F"/>
      </patternFill>
    </fill>
    <fill>
      <patternFill patternType="solid">
        <fgColor rgb="FFF6B56A"/>
        <bgColor rgb="FFF6B56A"/>
      </patternFill>
    </fill>
    <fill>
      <patternFill patternType="solid">
        <fgColor rgb="FFE3D26C"/>
        <bgColor rgb="FFE3D26C"/>
      </patternFill>
    </fill>
    <fill>
      <patternFill patternType="solid">
        <fgColor rgb="FFF7B96A"/>
        <bgColor rgb="FFF7B96A"/>
      </patternFill>
    </fill>
    <fill>
      <patternFill patternType="solid">
        <fgColor rgb="FFD3CF70"/>
        <bgColor rgb="FFD3CF70"/>
      </patternFill>
    </fill>
    <fill>
      <patternFill patternType="solid">
        <fgColor rgb="FFFFD366"/>
        <bgColor rgb="FFFFD366"/>
      </patternFill>
    </fill>
    <fill>
      <patternFill patternType="solid">
        <fgColor rgb="FFD3CF6F"/>
        <bgColor rgb="FFD3CF6F"/>
      </patternFill>
    </fill>
    <fill>
      <patternFill patternType="solid">
        <fgColor rgb="FFFBC968"/>
        <bgColor rgb="FFFBC968"/>
      </patternFill>
    </fill>
    <fill>
      <patternFill patternType="solid">
        <fgColor rgb="FFFED266"/>
        <bgColor rgb="FFFED266"/>
      </patternFill>
    </fill>
    <fill>
      <patternFill patternType="solid">
        <fgColor rgb="FFFAC468"/>
        <bgColor rgb="FFFAC468"/>
      </patternFill>
    </fill>
    <fill>
      <patternFill patternType="solid">
        <fgColor rgb="FFF8D567"/>
        <bgColor rgb="FFF8D567"/>
      </patternFill>
    </fill>
    <fill>
      <patternFill patternType="solid">
        <fgColor rgb="FF9FC77A"/>
        <bgColor rgb="FF9FC77A"/>
      </patternFill>
    </fill>
    <fill>
      <patternFill patternType="solid">
        <fgColor rgb="FFFAC769"/>
        <bgColor rgb="FFFAC769"/>
      </patternFill>
    </fill>
    <fill>
      <patternFill patternType="solid">
        <fgColor rgb="FFECD26B"/>
        <bgColor rgb="FFECD26B"/>
      </patternFill>
    </fill>
    <fill>
      <patternFill patternType="solid">
        <fgColor rgb="FFF1D369"/>
        <bgColor rgb="FFF1D369"/>
      </patternFill>
    </fill>
    <fill>
      <patternFill patternType="solid">
        <fgColor rgb="FFB5CB75"/>
        <bgColor rgb="FFB5CB75"/>
      </patternFill>
    </fill>
    <fill>
      <patternFill patternType="solid">
        <fgColor rgb="FFF5B56B"/>
        <bgColor rgb="FFF5B56B"/>
      </patternFill>
    </fill>
    <fill>
      <patternFill patternType="solid">
        <fgColor rgb="FFE4D26B"/>
        <bgColor rgb="FFE4D26B"/>
      </patternFill>
    </fill>
    <fill>
      <patternFill patternType="solid">
        <fgColor rgb="FFFED066"/>
        <bgColor rgb="FFFED066"/>
      </patternFill>
    </fill>
    <fill>
      <patternFill patternType="solid">
        <fgColor rgb="FFD8D06E"/>
        <bgColor rgb="FFD8D06E"/>
      </patternFill>
    </fill>
    <fill>
      <patternFill patternType="solid">
        <fgColor rgb="FFE9D36A"/>
        <bgColor rgb="FFE9D36A"/>
      </patternFill>
    </fill>
    <fill>
      <patternFill patternType="solid">
        <fgColor rgb="FFFDD567"/>
        <bgColor rgb="FFFDD567"/>
      </patternFill>
    </fill>
    <fill>
      <patternFill patternType="solid">
        <fgColor rgb="FFD4D06F"/>
        <bgColor rgb="FFD4D06F"/>
      </patternFill>
    </fill>
    <fill>
      <patternFill patternType="solid">
        <fgColor rgb="FFFAC469"/>
        <bgColor rgb="FFFAC469"/>
      </patternFill>
    </fill>
    <fill>
      <patternFill patternType="solid">
        <fgColor rgb="FFF9C169"/>
        <bgColor rgb="FFF9C169"/>
      </patternFill>
    </fill>
    <fill>
      <patternFill patternType="solid">
        <fgColor rgb="FFE8D36B"/>
        <bgColor rgb="FFE8D36B"/>
      </patternFill>
    </fill>
    <fill>
      <patternFill patternType="solid">
        <fgColor rgb="FFE7D26C"/>
        <bgColor rgb="FFE7D26C"/>
      </patternFill>
    </fill>
    <fill>
      <patternFill patternType="solid">
        <fgColor rgb="FFB5CA76"/>
        <bgColor rgb="FFB5CA76"/>
      </patternFill>
    </fill>
    <fill>
      <patternFill patternType="solid">
        <fgColor rgb="FFF7B96B"/>
        <bgColor rgb="FFF7B96B"/>
      </patternFill>
    </fill>
    <fill>
      <patternFill patternType="solid">
        <fgColor rgb="FFE5D16C"/>
        <bgColor rgb="FFE5D16C"/>
      </patternFill>
    </fill>
    <fill>
      <patternFill patternType="solid">
        <fgColor rgb="FFF7B66A"/>
        <bgColor rgb="FFF7B66A"/>
      </patternFill>
    </fill>
    <fill>
      <patternFill patternType="solid">
        <fgColor rgb="FFFCCD68"/>
        <bgColor rgb="FFFCCD68"/>
      </patternFill>
    </fill>
    <fill>
      <patternFill patternType="solid">
        <fgColor rgb="FFF4D568"/>
        <bgColor rgb="FFF4D568"/>
      </patternFill>
    </fill>
    <fill>
      <patternFill patternType="solid">
        <fgColor rgb="FF96C67C"/>
        <bgColor rgb="FF96C67C"/>
      </patternFill>
    </fill>
    <fill>
      <patternFill patternType="solid">
        <fgColor rgb="FFEED469"/>
        <bgColor rgb="FFEED469"/>
      </patternFill>
    </fill>
    <fill>
      <patternFill patternType="solid">
        <fgColor rgb="FFE6D26C"/>
        <bgColor rgb="FFE6D26C"/>
      </patternFill>
    </fill>
    <fill>
      <patternFill patternType="solid">
        <fgColor rgb="FF9EC77A"/>
        <bgColor rgb="FF9EC77A"/>
      </patternFill>
    </fill>
    <fill>
      <patternFill patternType="solid">
        <fgColor rgb="FFF4AE6C"/>
        <bgColor rgb="FFF4AE6C"/>
      </patternFill>
    </fill>
    <fill>
      <patternFill patternType="solid">
        <fgColor rgb="FFFDD267"/>
        <bgColor rgb="FFFDD267"/>
      </patternFill>
    </fill>
    <fill>
      <patternFill patternType="solid">
        <fgColor rgb="FFA5C879"/>
        <bgColor rgb="FFA5C879"/>
      </patternFill>
    </fill>
    <fill>
      <patternFill patternType="solid">
        <fgColor rgb="FFD8CF6F"/>
        <bgColor rgb="FFD8CF6F"/>
      </patternFill>
    </fill>
    <fill>
      <patternFill patternType="solid">
        <fgColor rgb="FFCFCF70"/>
        <bgColor rgb="FFCFCF70"/>
      </patternFill>
    </fill>
    <fill>
      <patternFill patternType="solid">
        <fgColor rgb="FFB6CB75"/>
        <bgColor rgb="FFB6CB75"/>
      </patternFill>
    </fill>
    <fill>
      <patternFill patternType="solid">
        <fgColor rgb="FFEDD469"/>
        <bgColor rgb="FFEDD469"/>
      </patternFill>
    </fill>
    <fill>
      <patternFill patternType="solid">
        <fgColor rgb="FFFAC669"/>
        <bgColor rgb="FFFAC669"/>
      </patternFill>
    </fill>
    <fill>
      <patternFill patternType="solid">
        <fgColor rgb="FFF5D468"/>
        <bgColor rgb="FFF5D468"/>
      </patternFill>
    </fill>
    <fill>
      <patternFill patternType="solid">
        <fgColor rgb="FFCECE71"/>
        <bgColor rgb="FFCECE71"/>
      </patternFill>
    </fill>
    <fill>
      <patternFill patternType="solid">
        <fgColor rgb="FFF5B46B"/>
        <bgColor rgb="FFF5B46B"/>
      </patternFill>
    </fill>
    <fill>
      <patternFill patternType="solid">
        <fgColor rgb="FFE6D26B"/>
        <bgColor rgb="FFE6D26B"/>
      </patternFill>
    </fill>
    <fill>
      <patternFill patternType="solid">
        <fgColor rgb="FF80C281"/>
        <bgColor rgb="FF80C281"/>
      </patternFill>
    </fill>
    <fill>
      <patternFill patternType="solid">
        <fgColor rgb="FFF8BF6A"/>
        <bgColor rgb="FFF8BF6A"/>
      </patternFill>
    </fill>
    <fill>
      <patternFill patternType="solid">
        <fgColor rgb="FFF9BE69"/>
        <bgColor rgb="FFF9BE69"/>
      </patternFill>
    </fill>
    <fill>
      <patternFill patternType="solid">
        <fgColor rgb="FFA5C77A"/>
        <bgColor rgb="FFA5C77A"/>
      </patternFill>
    </fill>
    <fill>
      <patternFill patternType="solid">
        <fgColor rgb="FFFED267"/>
        <bgColor rgb="FFFED267"/>
      </patternFill>
    </fill>
    <fill>
      <patternFill patternType="solid">
        <fgColor rgb="FFCDCE71"/>
        <bgColor rgb="FFCDCE71"/>
      </patternFill>
    </fill>
    <fill>
      <patternFill patternType="solid">
        <fgColor rgb="FFF1A56E"/>
        <bgColor rgb="FFF1A56E"/>
      </patternFill>
    </fill>
    <fill>
      <patternFill patternType="solid">
        <fgColor rgb="FFE8D36A"/>
        <bgColor rgb="FFE8D36A"/>
      </patternFill>
    </fill>
    <fill>
      <patternFill patternType="solid">
        <fgColor rgb="FFF7BC6A"/>
        <bgColor rgb="FFF7BC6A"/>
      </patternFill>
    </fill>
    <fill>
      <patternFill patternType="solid">
        <fgColor rgb="FFF8BE6A"/>
        <bgColor rgb="FFF8BE6A"/>
      </patternFill>
    </fill>
    <fill>
      <patternFill patternType="solid">
        <fgColor rgb="FFEAD26B"/>
        <bgColor rgb="FFEAD26B"/>
      </patternFill>
    </fill>
    <fill>
      <patternFill patternType="solid">
        <fgColor rgb="FFF6B36B"/>
        <bgColor rgb="FFF6B36B"/>
      </patternFill>
    </fill>
    <fill>
      <patternFill patternType="solid">
        <fgColor rgb="FFEDD36A"/>
        <bgColor rgb="FFEDD36A"/>
      </patternFill>
    </fill>
    <fill>
      <patternFill patternType="solid">
        <fgColor rgb="FF81C281"/>
        <bgColor rgb="FF81C281"/>
      </patternFill>
    </fill>
    <fill>
      <patternFill patternType="solid">
        <fgColor rgb="FFF9C06A"/>
        <bgColor rgb="FFF9C06A"/>
      </patternFill>
    </fill>
    <fill>
      <patternFill patternType="solid">
        <fgColor rgb="FFFAC569"/>
        <bgColor rgb="FFFAC569"/>
      </patternFill>
    </fill>
    <fill>
      <patternFill patternType="solid">
        <fgColor rgb="FF8DC47E"/>
        <bgColor rgb="FF8DC47E"/>
      </patternFill>
    </fill>
    <fill>
      <patternFill patternType="solid">
        <fgColor rgb="FFFFD466"/>
        <bgColor rgb="FFFFD466"/>
      </patternFill>
    </fill>
    <fill>
      <patternFill patternType="solid">
        <fgColor rgb="FF89C47F"/>
        <bgColor rgb="FF89C47F"/>
      </patternFill>
    </fill>
    <fill>
      <patternFill patternType="solid">
        <fgColor rgb="FFDAD06E"/>
        <bgColor rgb="FFDAD06E"/>
      </patternFill>
    </fill>
    <fill>
      <patternFill patternType="solid">
        <fgColor rgb="FFBDCC74"/>
        <bgColor rgb="FFBDCC74"/>
      </patternFill>
    </fill>
    <fill>
      <patternFill patternType="solid">
        <fgColor rgb="FFF6B66B"/>
        <bgColor rgb="FFF6B66B"/>
      </patternFill>
    </fill>
    <fill>
      <patternFill patternType="solid">
        <fgColor rgb="FFD9CF6F"/>
        <bgColor rgb="FFD9CF6F"/>
      </patternFill>
    </fill>
    <fill>
      <patternFill patternType="solid">
        <fgColor rgb="FFF4AF6C"/>
        <bgColor rgb="FFF4AF6C"/>
      </patternFill>
    </fill>
    <fill>
      <patternFill patternType="solid">
        <fgColor rgb="FFF3AD6C"/>
        <bgColor rgb="FFF3AD6C"/>
      </patternFill>
    </fill>
    <fill>
      <patternFill patternType="solid">
        <fgColor rgb="FFF6D568"/>
        <bgColor rgb="FFF6D568"/>
      </patternFill>
    </fill>
    <fill>
      <patternFill patternType="solid">
        <fgColor rgb="FFF8BB69"/>
        <bgColor rgb="FFF8BB69"/>
      </patternFill>
    </fill>
    <fill>
      <patternFill patternType="solid">
        <fgColor rgb="FFFAC368"/>
        <bgColor rgb="FFFAC368"/>
      </patternFill>
    </fill>
    <fill>
      <patternFill patternType="solid">
        <fgColor rgb="FFF7BA6A"/>
        <bgColor rgb="FFF7BA6A"/>
      </patternFill>
    </fill>
    <fill>
      <patternFill patternType="solid">
        <fgColor rgb="FFCCCE70"/>
        <bgColor rgb="FFCCCE70"/>
      </patternFill>
    </fill>
    <fill>
      <patternFill patternType="solid">
        <fgColor rgb="FFE4D16C"/>
        <bgColor rgb="FFE4D16C"/>
      </patternFill>
    </fill>
    <fill>
      <patternFill patternType="solid">
        <fgColor rgb="FFF5B16B"/>
        <bgColor rgb="FFF5B16B"/>
      </patternFill>
    </fill>
    <fill>
      <patternFill patternType="solid">
        <fgColor rgb="FF9CC67B"/>
        <bgColor rgb="FF9CC67B"/>
      </patternFill>
    </fill>
    <fill>
      <patternFill patternType="solid">
        <fgColor rgb="FFB9CA75"/>
        <bgColor rgb="FFB9CA75"/>
      </patternFill>
    </fill>
    <fill>
      <patternFill patternType="solid">
        <fgColor rgb="FFF1A66D"/>
        <bgColor rgb="FFF1A66D"/>
      </patternFill>
    </fill>
    <fill>
      <patternFill patternType="solid">
        <fgColor rgb="FFFBD666"/>
        <bgColor rgb="FFFBD666"/>
      </patternFill>
    </fill>
    <fill>
      <patternFill patternType="solid">
        <fgColor rgb="FFE6B8AF"/>
        <bgColor rgb="FFE6B8AF"/>
      </patternFill>
    </fill>
    <fill>
      <patternFill patternType="solid">
        <fgColor rgb="FFED9570"/>
        <bgColor rgb="FFED9570"/>
      </patternFill>
    </fill>
    <fill>
      <patternFill patternType="solid">
        <fgColor rgb="FFF8C06A"/>
        <bgColor rgb="FFF8C06A"/>
      </patternFill>
    </fill>
    <fill>
      <patternFill patternType="solid">
        <fgColor rgb="FFF9D567"/>
        <bgColor rgb="FFF9D567"/>
      </patternFill>
    </fill>
    <fill>
      <patternFill patternType="solid">
        <fgColor rgb="FFFED567"/>
        <bgColor rgb="FFFED567"/>
      </patternFill>
    </fill>
    <fill>
      <patternFill patternType="solid">
        <fgColor rgb="FFFDCE68"/>
        <bgColor rgb="FFFDCE68"/>
      </patternFill>
    </fill>
    <fill>
      <patternFill patternType="solid">
        <fgColor rgb="FFF9C16A"/>
        <bgColor rgb="FFF9C16A"/>
      </patternFill>
    </fill>
    <fill>
      <patternFill patternType="solid">
        <fgColor rgb="FFF7BB6A"/>
        <bgColor rgb="FFF7BB6A"/>
      </patternFill>
    </fill>
    <fill>
      <patternFill patternType="solid">
        <fgColor rgb="FFCFCE71"/>
        <bgColor rgb="FFCFCE71"/>
      </patternFill>
    </fill>
    <fill>
      <patternFill patternType="solid">
        <fgColor rgb="FFF0A06E"/>
        <bgColor rgb="FFF0A06E"/>
      </patternFill>
    </fill>
    <fill>
      <patternFill patternType="solid">
        <fgColor rgb="FFC1CC74"/>
        <bgColor rgb="FFC1CC74"/>
      </patternFill>
    </fill>
    <fill>
      <patternFill patternType="solid">
        <fgColor rgb="FF62BD87"/>
        <bgColor rgb="FF62BD87"/>
      </patternFill>
    </fill>
    <fill>
      <patternFill patternType="solid">
        <fgColor rgb="FFF6B86B"/>
        <bgColor rgb="FFF6B86B"/>
      </patternFill>
    </fill>
    <fill>
      <patternFill patternType="solid">
        <fgColor rgb="FFF4AC6C"/>
        <bgColor rgb="FFF4AC6C"/>
      </patternFill>
    </fill>
    <fill>
      <patternFill patternType="solid">
        <fgColor rgb="FF93C57D"/>
        <bgColor rgb="FF93C57D"/>
      </patternFill>
    </fill>
    <fill>
      <patternFill patternType="solid">
        <fgColor rgb="FFF4B16C"/>
        <bgColor rgb="FFF4B16C"/>
      </patternFill>
    </fill>
    <fill>
      <patternFill patternType="solid">
        <fgColor rgb="FFF3AC6C"/>
        <bgColor rgb="FFF3AC6C"/>
      </patternFill>
    </fill>
    <fill>
      <patternFill patternType="solid">
        <fgColor rgb="FFDFD16C"/>
        <bgColor rgb="FFDFD16C"/>
      </patternFill>
    </fill>
    <fill>
      <patternFill patternType="solid">
        <fgColor rgb="FFF6B96B"/>
        <bgColor rgb="FFF6B96B"/>
      </patternFill>
    </fill>
    <fill>
      <patternFill patternType="solid">
        <fgColor rgb="FFFCCE68"/>
        <bgColor rgb="FFFCCE68"/>
      </patternFill>
    </fill>
    <fill>
      <patternFill patternType="solid">
        <fgColor rgb="FFED9770"/>
        <bgColor rgb="FFED9770"/>
      </patternFill>
    </fill>
    <fill>
      <patternFill patternType="solid">
        <fgColor rgb="FFC0CB74"/>
        <bgColor rgb="FFC0CB74"/>
      </patternFill>
    </fill>
    <fill>
      <patternFill patternType="solid">
        <fgColor rgb="FFFAC268"/>
        <bgColor rgb="FFFAC268"/>
      </patternFill>
    </fill>
    <fill>
      <patternFill patternType="solid">
        <fgColor rgb="FFAFCA77"/>
        <bgColor rgb="FFAFCA77"/>
      </patternFill>
    </fill>
    <fill>
      <patternFill patternType="solid">
        <fgColor rgb="FFD2CE70"/>
        <bgColor rgb="FFD2CE70"/>
      </patternFill>
    </fill>
    <fill>
      <patternFill patternType="solid">
        <fgColor rgb="FFEB8E71"/>
        <bgColor rgb="FFEB8E71"/>
      </patternFill>
    </fill>
    <fill>
      <patternFill patternType="solid">
        <fgColor rgb="FFEE996F"/>
        <bgColor rgb="FFEE996F"/>
      </patternFill>
    </fill>
    <fill>
      <patternFill patternType="solid">
        <fgColor rgb="FFF6B76B"/>
        <bgColor rgb="FFF6B76B"/>
      </patternFill>
    </fill>
    <fill>
      <patternFill patternType="solid">
        <fgColor rgb="FFF9D568"/>
        <bgColor rgb="FFF9D568"/>
      </patternFill>
    </fill>
    <fill>
      <patternFill patternType="solid">
        <fgColor rgb="FFAAC978"/>
        <bgColor rgb="FFAAC978"/>
      </patternFill>
    </fill>
    <fill>
      <patternFill patternType="solid">
        <fgColor rgb="FFEAD36A"/>
        <bgColor rgb="FFEAD36A"/>
      </patternFill>
    </fill>
    <fill>
      <patternFill patternType="solid">
        <fgColor rgb="FFF4B06C"/>
        <bgColor rgb="FFF4B06C"/>
      </patternFill>
    </fill>
    <fill>
      <patternFill patternType="solid">
        <fgColor rgb="FFC9DAF8"/>
        <bgColor rgb="FFC9DAF8"/>
      </patternFill>
    </fill>
    <fill>
      <patternFill patternType="solid">
        <fgColor rgb="FFF9C269"/>
        <bgColor rgb="FFF9C269"/>
      </patternFill>
    </fill>
    <fill>
      <patternFill patternType="solid">
        <fgColor rgb="FFF8BD69"/>
        <bgColor rgb="FFF8BD69"/>
      </patternFill>
    </fill>
    <fill>
      <patternFill patternType="solid">
        <fgColor rgb="FFEC9470"/>
        <bgColor rgb="FFEC9470"/>
      </patternFill>
    </fill>
    <fill>
      <patternFill patternType="solid">
        <fgColor rgb="FFFBC868"/>
        <bgColor rgb="FFFBC868"/>
      </patternFill>
    </fill>
    <fill>
      <patternFill patternType="solid">
        <fgColor rgb="FFE88372"/>
        <bgColor rgb="FFE88372"/>
      </patternFill>
    </fill>
    <fill>
      <patternFill patternType="solid">
        <fgColor rgb="FFEF9D6F"/>
        <bgColor rgb="FFEF9D6F"/>
      </patternFill>
    </fill>
    <fill>
      <patternFill patternType="solid">
        <fgColor rgb="FFEF9E6E"/>
        <bgColor rgb="FFEF9E6E"/>
      </patternFill>
    </fill>
    <fill>
      <patternFill patternType="solid">
        <fgColor rgb="FFF5B36B"/>
        <bgColor rgb="FFF5B36B"/>
      </patternFill>
    </fill>
    <fill>
      <patternFill patternType="solid">
        <fgColor rgb="FFEE9A6F"/>
        <bgColor rgb="FFEE9A6F"/>
      </patternFill>
    </fill>
    <fill>
      <patternFill patternType="solid">
        <fgColor rgb="FF90C57D"/>
        <bgColor rgb="FF90C57D"/>
      </patternFill>
    </fill>
    <fill>
      <patternFill patternType="solid">
        <fgColor rgb="FFEF9F6E"/>
        <bgColor rgb="FFEF9F6E"/>
      </patternFill>
    </fill>
    <fill>
      <patternFill patternType="solid">
        <fgColor rgb="FFD0CF70"/>
        <bgColor rgb="FFD0CF70"/>
      </patternFill>
    </fill>
    <fill>
      <patternFill patternType="solid">
        <fgColor rgb="FFED986F"/>
        <bgColor rgb="FFED986F"/>
      </patternFill>
    </fill>
    <fill>
      <patternFill patternType="solid">
        <fgColor rgb="FFF0A06D"/>
        <bgColor rgb="FFF0A06D"/>
      </patternFill>
    </fill>
    <fill>
      <patternFill patternType="solid">
        <fgColor rgb="FFF8BC6A"/>
        <bgColor rgb="FFF8BC6A"/>
      </patternFill>
    </fill>
    <fill>
      <patternFill patternType="solid">
        <fgColor rgb="FFFDCF68"/>
        <bgColor rgb="FFFDCF68"/>
      </patternFill>
    </fill>
    <fill>
      <patternFill patternType="solid">
        <fgColor rgb="FFFBD667"/>
        <bgColor rgb="FFFBD667"/>
      </patternFill>
    </fill>
    <fill>
      <patternFill patternType="solid">
        <fgColor rgb="FF99C67B"/>
        <bgColor rgb="FF99C67B"/>
      </patternFill>
    </fill>
    <fill>
      <patternFill patternType="solid">
        <fgColor rgb="FFF5B26C"/>
        <bgColor rgb="FFF5B26C"/>
      </patternFill>
    </fill>
    <fill>
      <patternFill patternType="solid">
        <fgColor rgb="FFF1A46E"/>
        <bgColor rgb="FFF1A46E"/>
      </patternFill>
    </fill>
    <fill>
      <patternFill patternType="solid">
        <fgColor rgb="FFA7C879"/>
        <bgColor rgb="FFA7C879"/>
      </patternFill>
    </fill>
    <fill>
      <patternFill patternType="solid">
        <fgColor rgb="FFEC9270"/>
        <bgColor rgb="FFEC9270"/>
      </patternFill>
    </fill>
    <fill>
      <patternFill patternType="solid">
        <fgColor rgb="FFF0A36E"/>
        <bgColor rgb="FFF0A36E"/>
      </patternFill>
    </fill>
    <fill>
      <patternFill patternType="solid">
        <fgColor rgb="FFFCC968"/>
        <bgColor rgb="FFFCC968"/>
      </patternFill>
    </fill>
    <fill>
      <patternFill patternType="solid">
        <fgColor rgb="FFF3AB6D"/>
        <bgColor rgb="FFF3AB6D"/>
      </patternFill>
    </fill>
    <fill>
      <patternFill patternType="solid">
        <fgColor rgb="FFF0A26E"/>
        <bgColor rgb="FFF0A26E"/>
      </patternFill>
    </fill>
    <fill>
      <patternFill patternType="solid">
        <fgColor rgb="FFED976F"/>
        <bgColor rgb="FFED976F"/>
      </patternFill>
    </fill>
    <fill>
      <patternFill patternType="solid">
        <fgColor rgb="FFF2AA6D"/>
        <bgColor rgb="FFF2AA6D"/>
      </patternFill>
    </fill>
    <fill>
      <patternFill patternType="solid">
        <fgColor rgb="FFF4AD6C"/>
        <bgColor rgb="FFF4AD6C"/>
      </patternFill>
    </fill>
    <fill>
      <patternFill patternType="solid">
        <fgColor rgb="FFF2A96D"/>
        <bgColor rgb="FFF2A96D"/>
      </patternFill>
    </fill>
    <fill>
      <patternFill patternType="solid">
        <fgColor rgb="FFF0A16E"/>
        <bgColor rgb="FFF0A16E"/>
      </patternFill>
    </fill>
    <fill>
      <patternFill patternType="solid">
        <fgColor rgb="FFE98972"/>
        <bgColor rgb="FFE98972"/>
      </patternFill>
    </fill>
    <fill>
      <patternFill patternType="solid">
        <fgColor rgb="FFF5D568"/>
        <bgColor rgb="FFF5D568"/>
      </patternFill>
    </fill>
    <fill>
      <patternFill patternType="solid">
        <fgColor rgb="FFF1A36E"/>
        <bgColor rgb="FFF1A36E"/>
      </patternFill>
    </fill>
    <fill>
      <patternFill patternType="solid">
        <fgColor rgb="FFF9D667"/>
        <bgColor rgb="FFF9D667"/>
      </patternFill>
    </fill>
    <fill>
      <patternFill patternType="solid">
        <fgColor rgb="FFF7B76A"/>
        <bgColor rgb="FFF7B76A"/>
      </patternFill>
    </fill>
    <fill>
      <patternFill patternType="solid">
        <fgColor rgb="FFF5B26B"/>
        <bgColor rgb="FFF5B26B"/>
      </patternFill>
    </fill>
    <fill>
      <patternFill patternType="solid">
        <fgColor rgb="FFF2A86D"/>
        <bgColor rgb="FFF2A86D"/>
      </patternFill>
    </fill>
    <fill>
      <patternFill patternType="solid">
        <fgColor rgb="FFFAC169"/>
        <bgColor rgb="FFFAC169"/>
      </patternFill>
    </fill>
    <fill>
      <patternFill patternType="solid">
        <fgColor rgb="FFE78073"/>
        <bgColor rgb="FFE78073"/>
      </patternFill>
    </fill>
    <fill>
      <patternFill patternType="solid">
        <fgColor rgb="FFFCD666"/>
        <bgColor rgb="FFFCD666"/>
      </patternFill>
    </fill>
    <fill>
      <patternFill patternType="solid">
        <fgColor rgb="FFED956F"/>
        <bgColor rgb="FFED956F"/>
      </patternFill>
    </fill>
    <fill>
      <patternFill patternType="solid">
        <fgColor rgb="FFEF9B6E"/>
        <bgColor rgb="FFEF9B6E"/>
      </patternFill>
    </fill>
    <fill>
      <patternFill patternType="solid">
        <fgColor rgb="FFEC9170"/>
        <bgColor rgb="FFEC9170"/>
      </patternFill>
    </fill>
    <fill>
      <patternFill patternType="solid">
        <fgColor rgb="FFF2A76C"/>
        <bgColor rgb="FFF2A76C"/>
      </patternFill>
    </fill>
    <fill>
      <patternFill patternType="solid">
        <fgColor rgb="FFEB9071"/>
        <bgColor rgb="FFEB9071"/>
      </patternFill>
    </fill>
    <fill>
      <patternFill patternType="solid">
        <fgColor rgb="FFEC9570"/>
        <bgColor rgb="FFEC9570"/>
      </patternFill>
    </fill>
    <fill>
      <patternFill patternType="solid">
        <fgColor rgb="FFE78173"/>
        <bgColor rgb="FFE78173"/>
      </patternFill>
    </fill>
    <fill>
      <patternFill patternType="solid">
        <fgColor rgb="FFE98A71"/>
        <bgColor rgb="FFE98A71"/>
      </patternFill>
    </fill>
    <fill>
      <patternFill patternType="solid">
        <fgColor rgb="FFF3A96C"/>
        <bgColor rgb="FFF3A96C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41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3" fontId="1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4" fontId="1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5" fontId="1" numFmtId="0" xfId="0" applyAlignment="1" applyFill="1" applyFont="1">
      <alignment horizontal="center"/>
    </xf>
    <xf borderId="0" fillId="3" fontId="1" numFmtId="164" xfId="0" applyAlignment="1" applyFont="1" applyNumberFormat="1">
      <alignment horizontal="center"/>
    </xf>
    <xf borderId="0" fillId="3" fontId="1" numFmtId="9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5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" numFmtId="2" xfId="0" applyAlignment="1" applyFont="1" applyNumberFormat="1">
      <alignment horizontal="center"/>
    </xf>
    <xf borderId="0" fillId="4" fontId="1" numFmtId="164" xfId="0" applyAlignment="1" applyFont="1" applyNumberFormat="1">
      <alignment horizontal="center"/>
    </xf>
    <xf borderId="0" fillId="4" fontId="1" numFmtId="9" xfId="0" applyAlignment="1" applyFont="1" applyNumberFormat="1">
      <alignment horizontal="center"/>
    </xf>
    <xf borderId="0" fillId="3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2" fontId="3" numFmtId="3" xfId="0" applyAlignment="1" applyFont="1" applyNumberFormat="1">
      <alignment horizontal="center"/>
    </xf>
    <xf borderId="0" fillId="2" fontId="3" numFmtId="165" xfId="0" applyAlignment="1" applyFont="1" applyNumberFormat="1">
      <alignment horizontal="center"/>
    </xf>
    <xf borderId="0" fillId="0" fontId="1" numFmtId="9" xfId="0" applyAlignment="1" applyFont="1" applyNumberFormat="1">
      <alignment horizontal="center"/>
    </xf>
    <xf borderId="0" fillId="2" fontId="3" numFmtId="166" xfId="0" applyAlignment="1" applyFont="1" applyNumberFormat="1">
      <alignment horizontal="center"/>
    </xf>
    <xf borderId="0" fillId="0" fontId="1" numFmtId="165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4" numFmtId="3" xfId="0" applyAlignment="1" applyFont="1" applyNumberFormat="1">
      <alignment horizontal="center"/>
    </xf>
    <xf borderId="0" fillId="0" fontId="4" numFmtId="165" xfId="0" applyAlignment="1" applyFont="1" applyNumberFormat="1">
      <alignment horizontal="center"/>
    </xf>
    <xf borderId="0" fillId="0" fontId="4" numFmtId="166" xfId="0" applyAlignment="1" applyFont="1" applyNumberFormat="1">
      <alignment horizontal="center"/>
    </xf>
    <xf borderId="0" fillId="2" fontId="5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6" fontId="6" numFmtId="0" xfId="0" applyAlignment="1" applyFill="1" applyFont="1">
      <alignment horizontal="center"/>
    </xf>
    <xf borderId="0" fillId="7" fontId="6" numFmtId="0" xfId="0" applyAlignment="1" applyFill="1" applyFont="1">
      <alignment horizontal="center"/>
    </xf>
    <xf borderId="0" fillId="0" fontId="0" numFmtId="0" xfId="0" applyAlignment="1" applyFont="1">
      <alignment horizontal="center"/>
    </xf>
    <xf borderId="0" fillId="8" fontId="6" numFmtId="0" xfId="0" applyAlignment="1" applyFill="1" applyFont="1">
      <alignment horizontal="center"/>
    </xf>
    <xf borderId="0" fillId="9" fontId="6" numFmtId="0" xfId="0" applyAlignment="1" applyFill="1" applyFont="1">
      <alignment horizontal="center"/>
    </xf>
    <xf borderId="0" fillId="10" fontId="6" numFmtId="0" xfId="0" applyAlignment="1" applyFill="1" applyFont="1">
      <alignment horizontal="center"/>
    </xf>
    <xf borderId="0" fillId="11" fontId="6" numFmtId="0" xfId="0" applyAlignment="1" applyFill="1" applyFont="1">
      <alignment horizontal="center"/>
    </xf>
    <xf borderId="0" fillId="12" fontId="6" numFmtId="0" xfId="0" applyAlignment="1" applyFill="1" applyFont="1">
      <alignment horizontal="center"/>
    </xf>
    <xf borderId="0" fillId="13" fontId="6" numFmtId="0" xfId="0" applyAlignment="1" applyFill="1" applyFont="1">
      <alignment horizontal="center"/>
    </xf>
    <xf borderId="0" fillId="8" fontId="6" numFmtId="2" xfId="0" applyAlignment="1" applyFont="1" applyNumberFormat="1">
      <alignment horizontal="center"/>
    </xf>
    <xf borderId="0" fillId="14" fontId="6" numFmtId="0" xfId="0" applyAlignment="1" applyFill="1" applyFont="1">
      <alignment horizontal="center"/>
    </xf>
    <xf borderId="0" fillId="15" fontId="6" numFmtId="0" xfId="0" applyAlignment="1" applyFill="1" applyFont="1">
      <alignment horizontal="center"/>
    </xf>
    <xf borderId="0" fillId="16" fontId="6" numFmtId="0" xfId="0" applyAlignment="1" applyFill="1" applyFont="1">
      <alignment horizontal="center"/>
    </xf>
    <xf borderId="0" fillId="17" fontId="6" numFmtId="0" xfId="0" applyAlignment="1" applyFill="1" applyFont="1">
      <alignment horizontal="center"/>
    </xf>
    <xf borderId="0" fillId="18" fontId="6" numFmtId="0" xfId="0" applyAlignment="1" applyFill="1" applyFont="1">
      <alignment horizontal="center"/>
    </xf>
    <xf borderId="0" fillId="19" fontId="6" numFmtId="0" xfId="0" applyAlignment="1" applyFill="1" applyFont="1">
      <alignment horizontal="center"/>
    </xf>
    <xf borderId="0" fillId="20" fontId="6" numFmtId="0" xfId="0" applyAlignment="1" applyFill="1" applyFont="1">
      <alignment horizontal="center"/>
    </xf>
    <xf borderId="0" fillId="21" fontId="6" numFmtId="2" xfId="0" applyAlignment="1" applyFill="1" applyFont="1" applyNumberFormat="1">
      <alignment horizontal="center"/>
    </xf>
    <xf borderId="0" fillId="3" fontId="6" numFmtId="0" xfId="0" applyAlignment="1" applyFont="1">
      <alignment horizontal="center"/>
    </xf>
    <xf borderId="0" fillId="22" fontId="6" numFmtId="0" xfId="0" applyAlignment="1" applyFill="1" applyFont="1">
      <alignment horizontal="center"/>
    </xf>
    <xf borderId="0" fillId="23" fontId="6" numFmtId="0" xfId="0" applyAlignment="1" applyFill="1" applyFont="1">
      <alignment horizontal="center"/>
    </xf>
    <xf borderId="0" fillId="24" fontId="6" numFmtId="0" xfId="0" applyAlignment="1" applyFill="1" applyFont="1">
      <alignment horizontal="center"/>
    </xf>
    <xf borderId="0" fillId="25" fontId="6" numFmtId="0" xfId="0" applyAlignment="1" applyFill="1" applyFont="1">
      <alignment horizontal="center"/>
    </xf>
    <xf borderId="0" fillId="26" fontId="6" numFmtId="0" xfId="0" applyAlignment="1" applyFill="1" applyFont="1">
      <alignment horizontal="center"/>
    </xf>
    <xf borderId="0" fillId="27" fontId="6" numFmtId="0" xfId="0" applyAlignment="1" applyFill="1" applyFont="1">
      <alignment horizontal="center"/>
    </xf>
    <xf borderId="0" fillId="28" fontId="6" numFmtId="2" xfId="0" applyAlignment="1" applyFill="1" applyFont="1" applyNumberFormat="1">
      <alignment horizontal="center"/>
    </xf>
    <xf borderId="0" fillId="29" fontId="6" numFmtId="0" xfId="0" applyAlignment="1" applyFill="1" applyFont="1">
      <alignment horizontal="center"/>
    </xf>
    <xf borderId="0" fillId="30" fontId="6" numFmtId="0" xfId="0" applyAlignment="1" applyFill="1" applyFont="1">
      <alignment horizontal="center"/>
    </xf>
    <xf borderId="0" fillId="31" fontId="6" numFmtId="0" xfId="0" applyAlignment="1" applyFill="1" applyFont="1">
      <alignment horizontal="center"/>
    </xf>
    <xf borderId="0" fillId="32" fontId="6" numFmtId="0" xfId="0" applyAlignment="1" applyFill="1" applyFont="1">
      <alignment horizontal="center"/>
    </xf>
    <xf borderId="0" fillId="33" fontId="6" numFmtId="2" xfId="0" applyAlignment="1" applyFill="1" applyFont="1" applyNumberFormat="1">
      <alignment horizontal="center"/>
    </xf>
    <xf borderId="0" fillId="34" fontId="6" numFmtId="0" xfId="0" applyAlignment="1" applyFill="1" applyFont="1">
      <alignment horizontal="center"/>
    </xf>
    <xf borderId="0" fillId="35" fontId="6" numFmtId="0" xfId="0" applyAlignment="1" applyFill="1" applyFont="1">
      <alignment horizontal="center"/>
    </xf>
    <xf borderId="0" fillId="36" fontId="6" numFmtId="0" xfId="0" applyAlignment="1" applyFill="1" applyFont="1">
      <alignment horizontal="center"/>
    </xf>
    <xf borderId="0" fillId="37" fontId="6" numFmtId="0" xfId="0" applyAlignment="1" applyFill="1" applyFont="1">
      <alignment horizontal="center"/>
    </xf>
    <xf borderId="0" fillId="38" fontId="6" numFmtId="0" xfId="0" applyAlignment="1" applyFill="1" applyFont="1">
      <alignment horizontal="center"/>
    </xf>
    <xf borderId="0" fillId="39" fontId="6" numFmtId="0" xfId="0" applyAlignment="1" applyFill="1" applyFont="1">
      <alignment horizontal="center"/>
    </xf>
    <xf borderId="0" fillId="40" fontId="6" numFmtId="0" xfId="0" applyAlignment="1" applyFill="1" applyFont="1">
      <alignment horizontal="center"/>
    </xf>
    <xf borderId="0" fillId="41" fontId="6" numFmtId="2" xfId="0" applyAlignment="1" applyFill="1" applyFont="1" applyNumberFormat="1">
      <alignment horizontal="center"/>
    </xf>
    <xf borderId="0" fillId="42" fontId="6" numFmtId="0" xfId="0" applyAlignment="1" applyFill="1" applyFont="1">
      <alignment horizontal="center"/>
    </xf>
    <xf borderId="0" fillId="43" fontId="6" numFmtId="0" xfId="0" applyAlignment="1" applyFill="1" applyFont="1">
      <alignment horizontal="center"/>
    </xf>
    <xf borderId="0" fillId="44" fontId="6" numFmtId="0" xfId="0" applyAlignment="1" applyFill="1" applyFont="1">
      <alignment horizontal="center"/>
    </xf>
    <xf borderId="0" fillId="45" fontId="6" numFmtId="0" xfId="0" applyAlignment="1" applyFill="1" applyFont="1">
      <alignment horizontal="center"/>
    </xf>
    <xf borderId="0" fillId="46" fontId="6" numFmtId="0" xfId="0" applyAlignment="1" applyFill="1" applyFont="1">
      <alignment horizontal="center"/>
    </xf>
    <xf borderId="0" fillId="47" fontId="6" numFmtId="0" xfId="0" applyAlignment="1" applyFill="1" applyFont="1">
      <alignment horizontal="center"/>
    </xf>
    <xf borderId="0" fillId="48" fontId="6" numFmtId="2" xfId="0" applyAlignment="1" applyFill="1" applyFont="1" applyNumberFormat="1">
      <alignment horizontal="center"/>
    </xf>
    <xf borderId="0" fillId="49" fontId="6" numFmtId="0" xfId="0" applyAlignment="1" applyFill="1" applyFont="1">
      <alignment horizontal="center"/>
    </xf>
    <xf borderId="0" fillId="50" fontId="6" numFmtId="0" xfId="0" applyAlignment="1" applyFill="1" applyFont="1">
      <alignment horizontal="center"/>
    </xf>
    <xf borderId="0" fillId="51" fontId="6" numFmtId="0" xfId="0" applyAlignment="1" applyFill="1" applyFont="1">
      <alignment horizontal="center"/>
    </xf>
    <xf borderId="0" fillId="41" fontId="6" numFmtId="0" xfId="0" applyAlignment="1" applyFont="1">
      <alignment horizontal="center"/>
    </xf>
    <xf borderId="0" fillId="52" fontId="6" numFmtId="0" xfId="0" applyAlignment="1" applyFill="1" applyFont="1">
      <alignment horizontal="center"/>
    </xf>
    <xf borderId="0" fillId="53" fontId="6" numFmtId="0" xfId="0" applyAlignment="1" applyFill="1" applyFont="1">
      <alignment horizontal="center"/>
    </xf>
    <xf borderId="0" fillId="54" fontId="6" numFmtId="0" xfId="0" applyAlignment="1" applyFill="1" applyFont="1">
      <alignment horizontal="center"/>
    </xf>
    <xf borderId="0" fillId="55" fontId="6" numFmtId="2" xfId="0" applyAlignment="1" applyFill="1" applyFont="1" applyNumberFormat="1">
      <alignment horizontal="center"/>
    </xf>
    <xf borderId="0" fillId="5" fontId="6" numFmtId="0" xfId="0" applyAlignment="1" applyFont="1">
      <alignment horizontal="center"/>
    </xf>
    <xf borderId="0" fillId="56" fontId="6" numFmtId="0" xfId="0" applyAlignment="1" applyFill="1" applyFont="1">
      <alignment horizontal="center"/>
    </xf>
    <xf borderId="0" fillId="57" fontId="6" numFmtId="0" xfId="0" applyAlignment="1" applyFill="1" applyFont="1">
      <alignment horizontal="center"/>
    </xf>
    <xf borderId="0" fillId="58" fontId="6" numFmtId="0" xfId="0" applyAlignment="1" applyFill="1" applyFont="1">
      <alignment horizontal="center"/>
    </xf>
    <xf borderId="0" fillId="59" fontId="6" numFmtId="0" xfId="0" applyAlignment="1" applyFill="1" applyFont="1">
      <alignment horizontal="center"/>
    </xf>
    <xf borderId="0" fillId="60" fontId="6" numFmtId="0" xfId="0" applyAlignment="1" applyFill="1" applyFont="1">
      <alignment horizontal="center"/>
    </xf>
    <xf borderId="0" fillId="61" fontId="6" numFmtId="0" xfId="0" applyAlignment="1" applyFill="1" applyFont="1">
      <alignment horizontal="center"/>
    </xf>
    <xf borderId="0" fillId="62" fontId="6" numFmtId="2" xfId="0" applyAlignment="1" applyFill="1" applyFont="1" applyNumberFormat="1">
      <alignment horizontal="center"/>
    </xf>
    <xf borderId="0" fillId="63" fontId="6" numFmtId="0" xfId="0" applyAlignment="1" applyFill="1" applyFont="1">
      <alignment horizontal="center"/>
    </xf>
    <xf borderId="0" fillId="64" fontId="6" numFmtId="0" xfId="0" applyAlignment="1" applyFill="1" applyFont="1">
      <alignment horizontal="center"/>
    </xf>
    <xf borderId="0" fillId="65" fontId="6" numFmtId="0" xfId="0" applyAlignment="1" applyFill="1" applyFont="1">
      <alignment horizontal="center"/>
    </xf>
    <xf borderId="0" fillId="66" fontId="6" numFmtId="0" xfId="0" applyAlignment="1" applyFill="1" applyFont="1">
      <alignment horizontal="center"/>
    </xf>
    <xf borderId="0" fillId="67" fontId="6" numFmtId="2" xfId="0" applyAlignment="1" applyFill="1" applyFont="1" applyNumberFormat="1">
      <alignment horizontal="center"/>
    </xf>
    <xf borderId="0" fillId="68" fontId="6" numFmtId="0" xfId="0" applyAlignment="1" applyFill="1" applyFont="1">
      <alignment horizontal="center"/>
    </xf>
    <xf borderId="0" fillId="69" fontId="6" numFmtId="0" xfId="0" applyAlignment="1" applyFill="1" applyFont="1">
      <alignment horizontal="center"/>
    </xf>
    <xf borderId="0" fillId="70" fontId="6" numFmtId="0" xfId="0" applyAlignment="1" applyFill="1" applyFont="1">
      <alignment horizontal="center"/>
    </xf>
    <xf borderId="0" fillId="71" fontId="6" numFmtId="0" xfId="0" applyAlignment="1" applyFill="1" applyFont="1">
      <alignment horizontal="center"/>
    </xf>
    <xf borderId="0" fillId="72" fontId="6" numFmtId="0" xfId="0" applyAlignment="1" applyFill="1" applyFont="1">
      <alignment horizontal="center"/>
    </xf>
    <xf borderId="0" fillId="73" fontId="6" numFmtId="2" xfId="0" applyAlignment="1" applyFill="1" applyFont="1" applyNumberFormat="1">
      <alignment horizontal="center"/>
    </xf>
    <xf borderId="0" fillId="74" fontId="6" numFmtId="0" xfId="0" applyAlignment="1" applyFill="1" applyFont="1">
      <alignment horizontal="center"/>
    </xf>
    <xf borderId="0" fillId="75" fontId="6" numFmtId="0" xfId="0" applyAlignment="1" applyFill="1" applyFont="1">
      <alignment horizontal="center"/>
    </xf>
    <xf borderId="0" fillId="76" fontId="6" numFmtId="0" xfId="0" applyAlignment="1" applyFill="1" applyFont="1">
      <alignment horizontal="center"/>
    </xf>
    <xf borderId="0" fillId="77" fontId="6" numFmtId="0" xfId="0" applyAlignment="1" applyFill="1" applyFont="1">
      <alignment horizontal="center"/>
    </xf>
    <xf borderId="0" fillId="78" fontId="6" numFmtId="0" xfId="0" applyAlignment="1" applyFill="1" applyFont="1">
      <alignment horizontal="center"/>
    </xf>
    <xf borderId="0" fillId="79" fontId="6" numFmtId="0" xfId="0" applyAlignment="1" applyFill="1" applyFont="1">
      <alignment horizontal="center"/>
    </xf>
    <xf borderId="0" fillId="80" fontId="6" numFmtId="0" xfId="0" applyAlignment="1" applyFill="1" applyFont="1">
      <alignment horizontal="center"/>
    </xf>
    <xf borderId="0" fillId="81" fontId="6" numFmtId="2" xfId="0" applyAlignment="1" applyFill="1" applyFont="1" applyNumberFormat="1">
      <alignment horizontal="center"/>
    </xf>
    <xf borderId="0" fillId="82" fontId="6" numFmtId="0" xfId="0" applyAlignment="1" applyFill="1" applyFont="1">
      <alignment horizontal="center"/>
    </xf>
    <xf borderId="0" fillId="83" fontId="6" numFmtId="0" xfId="0" applyAlignment="1" applyFill="1" applyFont="1">
      <alignment horizontal="center"/>
    </xf>
    <xf borderId="0" fillId="84" fontId="6" numFmtId="0" xfId="0" applyAlignment="1" applyFill="1" applyFont="1">
      <alignment horizontal="center"/>
    </xf>
    <xf borderId="0" fillId="85" fontId="6" numFmtId="0" xfId="0" applyAlignment="1" applyFill="1" applyFont="1">
      <alignment horizontal="center"/>
    </xf>
    <xf borderId="0" fillId="62" fontId="6" numFmtId="0" xfId="0" applyAlignment="1" applyFont="1">
      <alignment horizontal="center"/>
    </xf>
    <xf borderId="0" fillId="86" fontId="6" numFmtId="0" xfId="0" applyAlignment="1" applyFill="1" applyFont="1">
      <alignment horizontal="center"/>
    </xf>
    <xf borderId="0" fillId="87" fontId="6" numFmtId="2" xfId="0" applyAlignment="1" applyFill="1" applyFont="1" applyNumberFormat="1">
      <alignment horizontal="center"/>
    </xf>
    <xf borderId="0" fillId="88" fontId="6" numFmtId="0" xfId="0" applyAlignment="1" applyFill="1" applyFont="1">
      <alignment horizontal="center"/>
    </xf>
    <xf borderId="0" fillId="89" fontId="6" numFmtId="0" xfId="0" applyAlignment="1" applyFill="1" applyFont="1">
      <alignment horizontal="center"/>
    </xf>
    <xf borderId="0" fillId="90" fontId="6" numFmtId="0" xfId="0" applyAlignment="1" applyFill="1" applyFont="1">
      <alignment horizontal="center"/>
    </xf>
    <xf borderId="0" fillId="91" fontId="6" numFmtId="0" xfId="0" applyAlignment="1" applyFill="1" applyFont="1">
      <alignment horizontal="center"/>
    </xf>
    <xf borderId="0" fillId="92" fontId="6" numFmtId="0" xfId="0" applyAlignment="1" applyFill="1" applyFont="1">
      <alignment horizontal="center"/>
    </xf>
    <xf borderId="0" fillId="93" fontId="6" numFmtId="2" xfId="0" applyAlignment="1" applyFill="1" applyFont="1" applyNumberFormat="1">
      <alignment horizontal="center"/>
    </xf>
    <xf borderId="0" fillId="94" fontId="6" numFmtId="0" xfId="0" applyAlignment="1" applyFill="1" applyFont="1">
      <alignment horizontal="center"/>
    </xf>
    <xf borderId="0" fillId="95" fontId="6" numFmtId="0" xfId="0" applyAlignment="1" applyFill="1" applyFont="1">
      <alignment horizontal="center"/>
    </xf>
    <xf borderId="0" fillId="96" fontId="6" numFmtId="0" xfId="0" applyAlignment="1" applyFill="1" applyFont="1">
      <alignment horizontal="center"/>
    </xf>
    <xf borderId="0" fillId="97" fontId="6" numFmtId="2" xfId="0" applyAlignment="1" applyFill="1" applyFont="1" applyNumberFormat="1">
      <alignment horizontal="center"/>
    </xf>
    <xf borderId="0" fillId="98" fontId="6" numFmtId="0" xfId="0" applyAlignment="1" applyFill="1" applyFont="1">
      <alignment horizontal="center"/>
    </xf>
    <xf borderId="0" fillId="99" fontId="6" numFmtId="0" xfId="0" applyAlignment="1" applyFill="1" applyFont="1">
      <alignment horizontal="center"/>
    </xf>
    <xf borderId="0" fillId="35" fontId="6" numFmtId="2" xfId="0" applyAlignment="1" applyFont="1" applyNumberFormat="1">
      <alignment horizontal="center"/>
    </xf>
    <xf borderId="0" fillId="100" fontId="6" numFmtId="0" xfId="0" applyAlignment="1" applyFill="1" applyFont="1">
      <alignment horizontal="center"/>
    </xf>
    <xf borderId="0" fillId="101" fontId="6" numFmtId="0" xfId="0" applyAlignment="1" applyFill="1" applyFont="1">
      <alignment horizontal="center"/>
    </xf>
    <xf borderId="0" fillId="102" fontId="6" numFmtId="2" xfId="0" applyAlignment="1" applyFill="1" applyFont="1" applyNumberFormat="1">
      <alignment horizontal="center"/>
    </xf>
    <xf borderId="0" fillId="103" fontId="6" numFmtId="0" xfId="0" applyAlignment="1" applyFill="1" applyFont="1">
      <alignment horizontal="center"/>
    </xf>
    <xf borderId="0" fillId="104" fontId="6" numFmtId="0" xfId="0" applyAlignment="1" applyFill="1" applyFont="1">
      <alignment horizontal="center"/>
    </xf>
    <xf borderId="0" fillId="105" fontId="6" numFmtId="0" xfId="0" applyAlignment="1" applyFill="1" applyFont="1">
      <alignment horizontal="center"/>
    </xf>
    <xf borderId="0" fillId="106" fontId="6" numFmtId="0" xfId="0" applyAlignment="1" applyFill="1" applyFont="1">
      <alignment horizontal="center"/>
    </xf>
    <xf borderId="0" fillId="107" fontId="6" numFmtId="0" xfId="0" applyAlignment="1" applyFill="1" applyFont="1">
      <alignment horizontal="center"/>
    </xf>
    <xf borderId="0" fillId="38" fontId="6" numFmtId="2" xfId="0" applyAlignment="1" applyFont="1" applyNumberFormat="1">
      <alignment horizontal="center"/>
    </xf>
    <xf borderId="0" fillId="108" fontId="6" numFmtId="0" xfId="0" applyAlignment="1" applyFill="1" applyFont="1">
      <alignment horizontal="center"/>
    </xf>
    <xf borderId="0" fillId="109" fontId="6" numFmtId="0" xfId="0" applyAlignment="1" applyFill="1" applyFont="1">
      <alignment horizontal="center"/>
    </xf>
    <xf borderId="0" fillId="110" fontId="6" numFmtId="0" xfId="0" applyAlignment="1" applyFill="1" applyFont="1">
      <alignment horizontal="center"/>
    </xf>
    <xf borderId="0" fillId="111" fontId="6" numFmtId="0" xfId="0" applyAlignment="1" applyFill="1" applyFont="1">
      <alignment horizontal="center"/>
    </xf>
    <xf borderId="0" fillId="112" fontId="6" numFmtId="0" xfId="0" applyAlignment="1" applyFill="1" applyFont="1">
      <alignment horizontal="center"/>
    </xf>
    <xf borderId="0" fillId="113" fontId="6" numFmtId="0" xfId="0" applyAlignment="1" applyFill="1" applyFont="1">
      <alignment horizontal="center"/>
    </xf>
    <xf borderId="0" fillId="114" fontId="6" numFmtId="0" xfId="0" applyAlignment="1" applyFill="1" applyFont="1">
      <alignment horizontal="center"/>
    </xf>
    <xf borderId="0" fillId="115" fontId="6" numFmtId="0" xfId="0" applyAlignment="1" applyFill="1" applyFont="1">
      <alignment horizontal="center"/>
    </xf>
    <xf borderId="0" fillId="116" fontId="6" numFmtId="0" xfId="0" applyAlignment="1" applyFill="1" applyFont="1">
      <alignment horizontal="center"/>
    </xf>
    <xf borderId="0" fillId="117" fontId="6" numFmtId="0" xfId="0" applyAlignment="1" applyFill="1" applyFont="1">
      <alignment horizontal="center"/>
    </xf>
    <xf borderId="0" fillId="118" fontId="6" numFmtId="0" xfId="0" applyAlignment="1" applyFill="1" applyFont="1">
      <alignment horizontal="center"/>
    </xf>
    <xf borderId="0" fillId="119" fontId="6" numFmtId="0" xfId="0" applyAlignment="1" applyFill="1" applyFont="1">
      <alignment horizontal="center"/>
    </xf>
    <xf borderId="0" fillId="120" fontId="6" numFmtId="2" xfId="0" applyAlignment="1" applyFill="1" applyFont="1" applyNumberFormat="1">
      <alignment horizontal="center"/>
    </xf>
    <xf borderId="0" fillId="121" fontId="6" numFmtId="0" xfId="0" applyAlignment="1" applyFill="1" applyFont="1">
      <alignment horizontal="center"/>
    </xf>
    <xf borderId="0" fillId="122" fontId="6" numFmtId="0" xfId="0" applyAlignment="1" applyFill="1" applyFont="1">
      <alignment horizontal="center"/>
    </xf>
    <xf borderId="0" fillId="123" fontId="6" numFmtId="0" xfId="0" applyAlignment="1" applyFill="1" applyFont="1">
      <alignment horizontal="center"/>
    </xf>
    <xf borderId="0" fillId="124" fontId="6" numFmtId="0" xfId="0" applyAlignment="1" applyFill="1" applyFont="1">
      <alignment horizontal="center"/>
    </xf>
    <xf borderId="0" fillId="125" fontId="6" numFmtId="0" xfId="0" applyAlignment="1" applyFill="1" applyFont="1">
      <alignment horizontal="center"/>
    </xf>
    <xf borderId="0" fillId="126" fontId="6" numFmtId="2" xfId="0" applyAlignment="1" applyFill="1" applyFont="1" applyNumberFormat="1">
      <alignment horizontal="center"/>
    </xf>
    <xf borderId="0" fillId="127" fontId="6" numFmtId="0" xfId="0" applyAlignment="1" applyFill="1" applyFont="1">
      <alignment horizontal="center"/>
    </xf>
    <xf borderId="0" fillId="128" fontId="6" numFmtId="0" xfId="0" applyAlignment="1" applyFill="1" applyFont="1">
      <alignment horizontal="center"/>
    </xf>
    <xf borderId="0" fillId="129" fontId="6" numFmtId="0" xfId="0" applyAlignment="1" applyFill="1" applyFont="1">
      <alignment horizontal="center"/>
    </xf>
    <xf borderId="0" fillId="130" fontId="6" numFmtId="0" xfId="0" applyAlignment="1" applyFill="1" applyFont="1">
      <alignment horizontal="center"/>
    </xf>
    <xf borderId="0" fillId="131" fontId="6" numFmtId="0" xfId="0" applyAlignment="1" applyFill="1" applyFont="1">
      <alignment horizontal="center"/>
    </xf>
    <xf borderId="0" fillId="43" fontId="6" numFmtId="2" xfId="0" applyAlignment="1" applyFont="1" applyNumberFormat="1">
      <alignment horizontal="center"/>
    </xf>
    <xf borderId="0" fillId="132" fontId="6" numFmtId="0" xfId="0" applyAlignment="1" applyFill="1" applyFont="1">
      <alignment horizontal="center"/>
    </xf>
    <xf borderId="0" fillId="133" fontId="6" numFmtId="0" xfId="0" applyAlignment="1" applyFill="1" applyFont="1">
      <alignment horizontal="center"/>
    </xf>
    <xf borderId="0" fillId="134" fontId="6" numFmtId="0" xfId="0" applyAlignment="1" applyFill="1" applyFont="1">
      <alignment horizontal="center"/>
    </xf>
    <xf borderId="0" fillId="135" fontId="6" numFmtId="0" xfId="0" applyAlignment="1" applyFill="1" applyFont="1">
      <alignment horizontal="center"/>
    </xf>
    <xf borderId="0" fillId="64" fontId="6" numFmtId="2" xfId="0" applyAlignment="1" applyFont="1" applyNumberFormat="1">
      <alignment horizontal="center"/>
    </xf>
    <xf borderId="0" fillId="136" fontId="6" numFmtId="0" xfId="0" applyAlignment="1" applyFill="1" applyFont="1">
      <alignment horizontal="center"/>
    </xf>
    <xf borderId="0" fillId="137" fontId="6" numFmtId="0" xfId="0" applyAlignment="1" applyFill="1" applyFont="1">
      <alignment horizontal="center"/>
    </xf>
    <xf borderId="0" fillId="138" fontId="6" numFmtId="0" xfId="0" applyAlignment="1" applyFill="1" applyFont="1">
      <alignment horizontal="center"/>
    </xf>
    <xf borderId="0" fillId="139" fontId="6" numFmtId="0" xfId="0" applyAlignment="1" applyFill="1" applyFont="1">
      <alignment horizontal="center"/>
    </xf>
    <xf borderId="0" fillId="52" fontId="6" numFmtId="2" xfId="0" applyAlignment="1" applyFont="1" applyNumberFormat="1">
      <alignment horizontal="center"/>
    </xf>
    <xf borderId="0" fillId="140" fontId="6" numFmtId="0" xfId="0" applyAlignment="1" applyFill="1" applyFont="1">
      <alignment horizontal="center"/>
    </xf>
    <xf borderId="0" fillId="141" fontId="6" numFmtId="0" xfId="0" applyAlignment="1" applyFill="1" applyFont="1">
      <alignment horizontal="center"/>
    </xf>
    <xf borderId="0" fillId="142" fontId="6" numFmtId="0" xfId="0" applyAlignment="1" applyFill="1" applyFont="1">
      <alignment horizontal="center"/>
    </xf>
    <xf borderId="0" fillId="143" fontId="6" numFmtId="2" xfId="0" applyAlignment="1" applyFill="1" applyFont="1" applyNumberFormat="1">
      <alignment horizontal="center"/>
    </xf>
    <xf borderId="0" fillId="144" fontId="6" numFmtId="0" xfId="0" applyAlignment="1" applyFill="1" applyFont="1">
      <alignment horizontal="center"/>
    </xf>
    <xf borderId="0" fillId="97" fontId="6" numFmtId="0" xfId="0" applyAlignment="1" applyFont="1">
      <alignment horizontal="center"/>
    </xf>
    <xf borderId="0" fillId="145" fontId="6" numFmtId="0" xfId="0" applyAlignment="1" applyFill="1" applyFont="1">
      <alignment horizontal="center"/>
    </xf>
    <xf borderId="0" fillId="146" fontId="6" numFmtId="0" xfId="0" applyAlignment="1" applyFill="1" applyFont="1">
      <alignment horizontal="center"/>
    </xf>
    <xf borderId="0" fillId="147" fontId="6" numFmtId="0" xfId="0" applyAlignment="1" applyFill="1" applyFont="1">
      <alignment horizontal="center"/>
    </xf>
    <xf borderId="0" fillId="95" fontId="6" numFmtId="2" xfId="0" applyAlignment="1" applyFont="1" applyNumberFormat="1">
      <alignment horizontal="center"/>
    </xf>
    <xf borderId="0" fillId="148" fontId="6" numFmtId="0" xfId="0" applyAlignment="1" applyFill="1" applyFont="1">
      <alignment horizontal="center"/>
    </xf>
    <xf borderId="0" fillId="143" fontId="6" numFmtId="0" xfId="0" applyAlignment="1" applyFont="1">
      <alignment horizontal="center"/>
    </xf>
    <xf borderId="0" fillId="149" fontId="6" numFmtId="0" xfId="0" applyAlignment="1" applyFill="1" applyFont="1">
      <alignment horizontal="center"/>
    </xf>
    <xf borderId="0" fillId="150" fontId="6" numFmtId="0" xfId="0" applyAlignment="1" applyFill="1" applyFont="1">
      <alignment horizontal="center"/>
    </xf>
    <xf borderId="0" fillId="151" fontId="6" numFmtId="2" xfId="0" applyAlignment="1" applyFill="1" applyFont="1" applyNumberFormat="1">
      <alignment horizontal="center"/>
    </xf>
    <xf borderId="0" fillId="152" fontId="6" numFmtId="0" xfId="0" applyAlignment="1" applyFill="1" applyFont="1">
      <alignment horizontal="center"/>
    </xf>
    <xf borderId="0" fillId="73" fontId="6" numFmtId="0" xfId="0" applyAlignment="1" applyFont="1">
      <alignment horizontal="center"/>
    </xf>
    <xf borderId="0" fillId="153" fontId="6" numFmtId="0" xfId="0" applyAlignment="1" applyFill="1" applyFont="1">
      <alignment horizontal="center"/>
    </xf>
    <xf borderId="0" fillId="102" fontId="6" numFmtId="0" xfId="0" applyAlignment="1" applyFont="1">
      <alignment horizontal="center"/>
    </xf>
    <xf borderId="0" fillId="154" fontId="6" numFmtId="0" xfId="0" applyAlignment="1" applyFill="1" applyFont="1">
      <alignment horizontal="center"/>
    </xf>
    <xf borderId="0" fillId="155" fontId="6" numFmtId="0" xfId="0" applyAlignment="1" applyFill="1" applyFont="1">
      <alignment horizontal="center"/>
    </xf>
    <xf borderId="0" fillId="140" fontId="6" numFmtId="2" xfId="0" applyAlignment="1" applyFont="1" applyNumberFormat="1">
      <alignment horizontal="center"/>
    </xf>
    <xf borderId="0" fillId="156" fontId="6" numFmtId="0" xfId="0" applyAlignment="1" applyFill="1" applyFont="1">
      <alignment horizontal="center"/>
    </xf>
    <xf borderId="0" fillId="157" fontId="6" numFmtId="0" xfId="0" applyAlignment="1" applyFill="1" applyFont="1">
      <alignment horizontal="center"/>
    </xf>
    <xf borderId="0" fillId="158" fontId="6" numFmtId="0" xfId="0" applyAlignment="1" applyFill="1" applyFont="1">
      <alignment horizontal="center"/>
    </xf>
    <xf borderId="0" fillId="159" fontId="6" numFmtId="0" xfId="0" applyAlignment="1" applyFill="1" applyFont="1">
      <alignment horizontal="center"/>
    </xf>
    <xf borderId="0" fillId="157" fontId="6" numFmtId="2" xfId="0" applyAlignment="1" applyFont="1" applyNumberFormat="1">
      <alignment horizontal="center"/>
    </xf>
    <xf borderId="0" fillId="160" fontId="6" numFmtId="0" xfId="0" applyAlignment="1" applyFill="1" applyFont="1">
      <alignment horizontal="center"/>
    </xf>
    <xf borderId="0" fillId="161" fontId="6" numFmtId="0" xfId="0" applyAlignment="1" applyFill="1" applyFont="1">
      <alignment horizontal="center"/>
    </xf>
    <xf borderId="0" fillId="162" fontId="6" numFmtId="0" xfId="0" applyAlignment="1" applyFill="1" applyFont="1">
      <alignment horizontal="center"/>
    </xf>
    <xf borderId="0" fillId="163" fontId="6" numFmtId="0" xfId="0" applyAlignment="1" applyFill="1" applyFont="1">
      <alignment horizontal="center"/>
    </xf>
    <xf borderId="0" fillId="81" fontId="6" numFmtId="0" xfId="0" applyAlignment="1" applyFont="1">
      <alignment horizontal="center"/>
    </xf>
    <xf borderId="0" fillId="164" fontId="6" numFmtId="0" xfId="0" applyAlignment="1" applyFill="1" applyFont="1">
      <alignment horizontal="center"/>
    </xf>
    <xf borderId="0" fillId="0" fontId="1" numFmtId="10" xfId="0" applyAlignment="1" applyFont="1" applyNumberFormat="1">
      <alignment horizontal="center"/>
    </xf>
    <xf borderId="0" fillId="165" fontId="6" numFmtId="0" xfId="0" applyAlignment="1" applyFill="1" applyFont="1">
      <alignment horizontal="center"/>
    </xf>
    <xf borderId="0" fillId="166" fontId="6" numFmtId="0" xfId="0" applyAlignment="1" applyFill="1" applyFont="1">
      <alignment horizontal="center"/>
    </xf>
    <xf borderId="0" fillId="167" fontId="6" numFmtId="0" xfId="0" applyAlignment="1" applyFill="1" applyFont="1">
      <alignment horizontal="center"/>
    </xf>
    <xf borderId="0" fillId="168" fontId="6" numFmtId="0" xfId="0" applyAlignment="1" applyFill="1" applyFont="1">
      <alignment horizontal="center"/>
    </xf>
    <xf borderId="0" fillId="169" fontId="6" numFmtId="0" xfId="0" applyAlignment="1" applyFill="1" applyFont="1">
      <alignment horizontal="center"/>
    </xf>
    <xf borderId="0" fillId="170" fontId="6" numFmtId="0" xfId="0" applyAlignment="1" applyFill="1" applyFont="1">
      <alignment horizontal="center"/>
    </xf>
    <xf borderId="0" fillId="171" fontId="6" numFmtId="0" xfId="0" applyAlignment="1" applyFill="1" applyFont="1">
      <alignment horizontal="center"/>
    </xf>
    <xf borderId="0" fillId="172" fontId="6" numFmtId="0" xfId="0" applyAlignment="1" applyFill="1" applyFont="1">
      <alignment horizontal="center"/>
    </xf>
    <xf borderId="0" fillId="173" fontId="6" numFmtId="2" xfId="0" applyAlignment="1" applyFill="1" applyFont="1" applyNumberFormat="1">
      <alignment horizontal="center"/>
    </xf>
    <xf borderId="0" fillId="174" fontId="6" numFmtId="0" xfId="0" applyAlignment="1" applyFill="1" applyFont="1">
      <alignment horizontal="center"/>
    </xf>
    <xf borderId="0" fillId="51" fontId="6" numFmtId="2" xfId="0" applyAlignment="1" applyFont="1" applyNumberFormat="1">
      <alignment horizontal="center"/>
    </xf>
    <xf borderId="0" fillId="175" fontId="6" numFmtId="0" xfId="0" applyAlignment="1" applyFill="1" applyFont="1">
      <alignment horizontal="center"/>
    </xf>
    <xf borderId="0" fillId="176" fontId="6" numFmtId="0" xfId="0" applyAlignment="1" applyFill="1" applyFont="1">
      <alignment horizontal="center"/>
    </xf>
    <xf borderId="0" fillId="177" fontId="6" numFmtId="0" xfId="0" applyAlignment="1" applyFill="1" applyFont="1">
      <alignment horizontal="center"/>
    </xf>
    <xf borderId="0" fillId="149" fontId="6" numFmtId="2" xfId="0" applyAlignment="1" applyFont="1" applyNumberFormat="1">
      <alignment horizontal="center"/>
    </xf>
    <xf borderId="0" fillId="178" fontId="6" numFmtId="0" xfId="0" applyAlignment="1" applyFill="1" applyFont="1">
      <alignment horizontal="center"/>
    </xf>
    <xf borderId="0" fillId="179" fontId="6" numFmtId="0" xfId="0" applyAlignment="1" applyFill="1" applyFont="1">
      <alignment horizontal="center"/>
    </xf>
    <xf borderId="0" fillId="180" fontId="6" numFmtId="0" xfId="0" applyAlignment="1" applyFill="1" applyFont="1">
      <alignment horizontal="center"/>
    </xf>
    <xf borderId="0" fillId="170" fontId="6" numFmtId="2" xfId="0" applyAlignment="1" applyFont="1" applyNumberFormat="1">
      <alignment horizontal="center"/>
    </xf>
    <xf borderId="0" fillId="181" fontId="6" numFmtId="0" xfId="0" applyAlignment="1" applyFill="1" applyFont="1">
      <alignment horizontal="center"/>
    </xf>
    <xf borderId="0" fillId="182" fontId="6" numFmtId="0" xfId="0" applyAlignment="1" applyFill="1" applyFont="1">
      <alignment horizontal="center"/>
    </xf>
    <xf borderId="0" fillId="183" fontId="6" numFmtId="0" xfId="0" applyAlignment="1" applyFill="1" applyFont="1">
      <alignment horizontal="center"/>
    </xf>
    <xf borderId="0" fillId="184" fontId="6" numFmtId="0" xfId="0" applyAlignment="1" applyFill="1" applyFont="1">
      <alignment horizontal="center"/>
    </xf>
    <xf borderId="0" fillId="185" fontId="6" numFmtId="0" xfId="0" applyAlignment="1" applyFill="1" applyFont="1">
      <alignment horizontal="center"/>
    </xf>
    <xf borderId="0" fillId="186" fontId="6" numFmtId="0" xfId="0" applyAlignment="1" applyFill="1" applyFont="1">
      <alignment horizontal="center"/>
    </xf>
    <xf borderId="0" fillId="124" fontId="6" numFmtId="2" xfId="0" applyAlignment="1" applyFont="1" applyNumberFormat="1">
      <alignment horizontal="center"/>
    </xf>
    <xf borderId="0" fillId="187" fontId="6" numFmtId="0" xfId="0" applyAlignment="1" applyFill="1" applyFont="1">
      <alignment horizontal="center"/>
    </xf>
    <xf borderId="0" fillId="67" fontId="6" numFmtId="0" xfId="0" applyAlignment="1" applyFont="1">
      <alignment horizontal="center"/>
    </xf>
    <xf borderId="0" fillId="115" fontId="6" numFmtId="2" xfId="0" applyAlignment="1" applyFont="1" applyNumberFormat="1">
      <alignment horizontal="center"/>
    </xf>
    <xf borderId="0" fillId="188" fontId="6" numFmtId="0" xfId="0" applyAlignment="1" applyFill="1" applyFont="1">
      <alignment horizontal="center"/>
    </xf>
    <xf borderId="0" fillId="189" fontId="6" numFmtId="0" xfId="0" applyAlignment="1" applyFill="1" applyFont="1">
      <alignment horizontal="center"/>
    </xf>
    <xf borderId="0" fillId="190" fontId="6" numFmtId="0" xfId="0" applyAlignment="1" applyFill="1" applyFont="1">
      <alignment horizontal="center"/>
    </xf>
    <xf borderId="0" fillId="191" fontId="6" numFmtId="0" xfId="0" applyAlignment="1" applyFill="1" applyFont="1">
      <alignment horizontal="center"/>
    </xf>
    <xf borderId="0" fillId="110" fontId="6" numFmtId="2" xfId="0" applyAlignment="1" applyFont="1" applyNumberFormat="1">
      <alignment horizontal="center"/>
    </xf>
    <xf borderId="0" fillId="192" fontId="6" numFmtId="0" xfId="0" applyAlignment="1" applyFill="1" applyFont="1">
      <alignment horizontal="center"/>
    </xf>
    <xf borderId="0" fillId="193" fontId="6" numFmtId="0" xfId="0" applyAlignment="1" applyFill="1" applyFont="1">
      <alignment horizontal="center"/>
    </xf>
    <xf borderId="0" fillId="194" fontId="6" numFmtId="0" xfId="0" applyAlignment="1" applyFill="1" applyFont="1">
      <alignment horizontal="center"/>
    </xf>
    <xf borderId="0" fillId="128" fontId="6" numFmtId="2" xfId="0" applyAlignment="1" applyFont="1" applyNumberFormat="1">
      <alignment horizontal="center"/>
    </xf>
    <xf borderId="0" fillId="195" fontId="6" numFmtId="0" xfId="0" applyAlignment="1" applyFill="1" applyFont="1">
      <alignment horizontal="center"/>
    </xf>
    <xf borderId="0" fillId="196" fontId="6" numFmtId="0" xfId="0" applyAlignment="1" applyFill="1" applyFont="1">
      <alignment horizontal="center"/>
    </xf>
    <xf borderId="0" fillId="197" fontId="6" numFmtId="0" xfId="0" applyAlignment="1" applyFill="1" applyFont="1">
      <alignment horizontal="center"/>
    </xf>
    <xf borderId="0" fillId="153" fontId="6" numFmtId="2" xfId="0" applyAlignment="1" applyFont="1" applyNumberFormat="1">
      <alignment horizontal="center"/>
    </xf>
    <xf borderId="0" fillId="198" fontId="6" numFmtId="0" xfId="0" applyAlignment="1" applyFill="1" applyFont="1">
      <alignment horizontal="center"/>
    </xf>
    <xf borderId="0" fillId="199" fontId="6" numFmtId="2" xfId="0" applyAlignment="1" applyFill="1" applyFont="1" applyNumberFormat="1">
      <alignment horizontal="center"/>
    </xf>
    <xf borderId="0" fillId="200" fontId="6" numFmtId="0" xfId="0" applyAlignment="1" applyFill="1" applyFont="1">
      <alignment horizontal="center"/>
    </xf>
    <xf borderId="0" fillId="201" fontId="6" numFmtId="0" xfId="0" applyAlignment="1" applyFill="1" applyFont="1">
      <alignment horizontal="center"/>
    </xf>
    <xf borderId="0" fillId="202" fontId="6" numFmtId="0" xfId="0" applyAlignment="1" applyFill="1" applyFont="1">
      <alignment horizontal="center"/>
    </xf>
    <xf borderId="0" fillId="203" fontId="6" numFmtId="0" xfId="0" applyAlignment="1" applyFill="1" applyFont="1">
      <alignment horizontal="center"/>
    </xf>
    <xf borderId="0" fillId="204" fontId="6" numFmtId="0" xfId="0" applyAlignment="1" applyFill="1" applyFont="1">
      <alignment horizontal="center"/>
    </xf>
    <xf borderId="0" fillId="205" fontId="6" numFmtId="0" xfId="0" applyAlignment="1" applyFill="1" applyFont="1">
      <alignment horizontal="center"/>
    </xf>
    <xf borderId="0" fillId="206" fontId="6" numFmtId="0" xfId="0" applyAlignment="1" applyFill="1" applyFont="1">
      <alignment horizontal="center"/>
    </xf>
    <xf borderId="0" fillId="126" fontId="6" numFmtId="0" xfId="0" applyAlignment="1" applyFont="1">
      <alignment horizontal="center"/>
    </xf>
    <xf borderId="0" fillId="100" fontId="6" numFmtId="2" xfId="0" applyAlignment="1" applyFont="1" applyNumberFormat="1">
      <alignment horizontal="center"/>
    </xf>
    <xf borderId="0" fillId="87" fontId="6" numFmtId="0" xfId="0" applyAlignment="1" applyFont="1">
      <alignment horizontal="center"/>
    </xf>
    <xf borderId="0" fillId="207" fontId="6" numFmtId="2" xfId="0" applyAlignment="1" applyFill="1" applyFont="1" applyNumberFormat="1">
      <alignment horizontal="center"/>
    </xf>
    <xf borderId="0" fillId="208" fontId="6" numFmtId="0" xfId="0" applyAlignment="1" applyFill="1" applyFont="1">
      <alignment horizontal="center"/>
    </xf>
    <xf borderId="0" fillId="171" fontId="6" numFmtId="2" xfId="0" applyAlignment="1" applyFont="1" applyNumberFormat="1">
      <alignment horizontal="center"/>
    </xf>
    <xf borderId="0" fillId="33" fontId="6" numFmtId="0" xfId="0" applyAlignment="1" applyFont="1">
      <alignment horizontal="center"/>
    </xf>
    <xf borderId="0" fillId="209" fontId="6" numFmtId="0" xfId="0" applyAlignment="1" applyFill="1" applyFont="1">
      <alignment horizontal="center"/>
    </xf>
    <xf borderId="0" fillId="210" fontId="6" numFmtId="0" xfId="0" applyAlignment="1" applyFill="1" applyFont="1">
      <alignment horizontal="center"/>
    </xf>
    <xf borderId="0" fillId="211" fontId="6" numFmtId="0" xfId="0" applyAlignment="1" applyFill="1" applyFont="1">
      <alignment horizontal="center"/>
    </xf>
    <xf borderId="0" fillId="48" fontId="6" numFmtId="0" xfId="0" applyAlignment="1" applyFont="1">
      <alignment horizontal="center"/>
    </xf>
    <xf borderId="0" fillId="212" fontId="6" numFmtId="2" xfId="0" applyAlignment="1" applyFill="1" applyFont="1" applyNumberFormat="1">
      <alignment horizontal="center"/>
    </xf>
    <xf borderId="0" fillId="213" fontId="6" numFmtId="0" xfId="0" applyAlignment="1" applyFill="1" applyFont="1">
      <alignment horizontal="center"/>
    </xf>
    <xf borderId="0" fillId="214" fontId="6" numFmtId="0" xfId="0" applyAlignment="1" applyFill="1" applyFont="1">
      <alignment horizontal="center"/>
    </xf>
    <xf borderId="0" fillId="185" fontId="6" numFmtId="2" xfId="0" applyAlignment="1" applyFont="1" applyNumberFormat="1">
      <alignment horizontal="center"/>
    </xf>
    <xf borderId="0" fillId="215" fontId="6" numFmtId="0" xfId="0" applyAlignment="1" applyFill="1" applyFont="1">
      <alignment horizontal="center"/>
    </xf>
    <xf borderId="0" fillId="216" fontId="6" numFmtId="0" xfId="0" applyAlignment="1" applyFill="1" applyFont="1">
      <alignment horizontal="center"/>
    </xf>
    <xf borderId="0" fillId="217" fontId="6" numFmtId="0" xfId="0" applyAlignment="1" applyFill="1" applyFont="1">
      <alignment horizontal="center"/>
    </xf>
    <xf borderId="0" fillId="116" fontId="6" numFmtId="2" xfId="0" applyAlignment="1" applyFont="1" applyNumberFormat="1">
      <alignment horizontal="center"/>
    </xf>
    <xf borderId="0" fillId="93" fontId="6" numFmtId="0" xfId="0" applyAlignment="1" applyFont="1">
      <alignment horizontal="center"/>
    </xf>
    <xf borderId="0" fillId="218" fontId="6" numFmtId="0" xfId="0" applyAlignment="1" applyFill="1" applyFont="1">
      <alignment horizontal="center"/>
    </xf>
    <xf borderId="0" fillId="219" fontId="6" numFmtId="0" xfId="0" applyAlignment="1" applyFill="1" applyFont="1">
      <alignment horizontal="center"/>
    </xf>
    <xf borderId="0" fillId="212" fontId="6" numFmtId="0" xfId="0" applyAlignment="1" applyFont="1">
      <alignment horizontal="center"/>
    </xf>
    <xf borderId="0" fillId="220" fontId="6" numFmtId="0" xfId="0" applyAlignment="1" applyFill="1" applyFont="1">
      <alignment horizontal="center"/>
    </xf>
    <xf borderId="0" fillId="221" fontId="6" numFmtId="0" xfId="0" applyAlignment="1" applyFill="1" applyFont="1">
      <alignment horizontal="center"/>
    </xf>
    <xf borderId="0" fillId="222" fontId="6" numFmtId="0" xfId="0" applyAlignment="1" applyFill="1" applyFont="1">
      <alignment horizontal="center"/>
    </xf>
    <xf borderId="0" fillId="183" fontId="6" numFmtId="2" xfId="0" applyAlignment="1" applyFont="1" applyNumberFormat="1">
      <alignment horizontal="center"/>
    </xf>
    <xf borderId="0" fillId="223" fontId="6" numFmtId="0" xfId="0" applyAlignment="1" applyFill="1" applyFont="1">
      <alignment horizontal="center"/>
    </xf>
    <xf borderId="0" fillId="224" fontId="6" numFmtId="0" xfId="0" applyAlignment="1" applyFill="1" applyFont="1">
      <alignment horizontal="center"/>
    </xf>
    <xf borderId="0" fillId="225" fontId="6" numFmtId="2" xfId="0" applyAlignment="1" applyFill="1" applyFont="1" applyNumberFormat="1">
      <alignment horizontal="center"/>
    </xf>
    <xf borderId="0" fillId="226" fontId="6" numFmtId="0" xfId="0" applyAlignment="1" applyFill="1" applyFont="1">
      <alignment horizontal="center"/>
    </xf>
    <xf borderId="0" fillId="227" fontId="6" numFmtId="0" xfId="0" applyAlignment="1" applyFill="1" applyFont="1">
      <alignment horizontal="center"/>
    </xf>
    <xf borderId="0" fillId="151" fontId="6" numFmtId="0" xfId="0" applyAlignment="1" applyFont="1">
      <alignment horizontal="center"/>
    </xf>
    <xf borderId="0" fillId="228" fontId="6" numFmtId="0" xfId="0" applyAlignment="1" applyFill="1" applyFont="1">
      <alignment horizontal="center"/>
    </xf>
    <xf borderId="0" fillId="30" fontId="6" numFmtId="2" xfId="0" applyAlignment="1" applyFont="1" applyNumberFormat="1">
      <alignment horizontal="center"/>
    </xf>
    <xf borderId="0" fillId="229" fontId="6" numFmtId="0" xfId="0" applyAlignment="1" applyFill="1" applyFont="1">
      <alignment horizontal="center"/>
    </xf>
    <xf borderId="0" fillId="230" fontId="6" numFmtId="0" xfId="0" applyAlignment="1" applyFill="1" applyFont="1">
      <alignment horizontal="center"/>
    </xf>
    <xf borderId="0" fillId="83" fontId="6" numFmtId="2" xfId="0" applyAlignment="1" applyFont="1" applyNumberFormat="1">
      <alignment horizontal="center"/>
    </xf>
    <xf borderId="0" fillId="231" fontId="6" numFmtId="0" xfId="0" applyAlignment="1" applyFill="1" applyFont="1">
      <alignment horizontal="center"/>
    </xf>
    <xf borderId="0" fillId="232" fontId="6" numFmtId="0" xfId="0" applyAlignment="1" applyFill="1" applyFont="1">
      <alignment horizontal="center"/>
    </xf>
    <xf borderId="0" fillId="233" fontId="6" numFmtId="0" xfId="0" applyAlignment="1" applyFill="1" applyFont="1">
      <alignment horizontal="center"/>
    </xf>
    <xf borderId="0" fillId="71" fontId="6" numFmtId="2" xfId="0" applyAlignment="1" applyFont="1" applyNumberFormat="1">
      <alignment horizontal="center"/>
    </xf>
    <xf borderId="0" fillId="234" fontId="6" numFmtId="0" xfId="0" applyAlignment="1" applyFill="1" applyFont="1">
      <alignment horizontal="center"/>
    </xf>
    <xf borderId="0" fillId="235" fontId="6" numFmtId="0" xfId="0" applyAlignment="1" applyFill="1" applyFont="1">
      <alignment horizontal="center"/>
    </xf>
    <xf borderId="0" fillId="0" fontId="1" numFmtId="10" xfId="0" applyAlignment="1" applyFont="1" applyNumberFormat="1">
      <alignment horizontal="center"/>
    </xf>
    <xf borderId="0" fillId="107" fontId="6" numFmtId="2" xfId="0" applyAlignment="1" applyFont="1" applyNumberFormat="1">
      <alignment horizontal="center"/>
    </xf>
    <xf borderId="0" fillId="236" fontId="1" numFmtId="0" xfId="0" applyAlignment="1" applyFill="1" applyFont="1">
      <alignment horizontal="center"/>
    </xf>
    <xf borderId="0" fillId="237" fontId="6" numFmtId="0" xfId="0" applyAlignment="1" applyFill="1" applyFont="1">
      <alignment horizontal="center"/>
    </xf>
    <xf borderId="0" fillId="238" fontId="6" numFmtId="0" xfId="0" applyAlignment="1" applyFill="1" applyFont="1">
      <alignment horizontal="center"/>
    </xf>
    <xf borderId="0" fillId="239" fontId="6" numFmtId="0" xfId="0" applyAlignment="1" applyFill="1" applyFont="1">
      <alignment horizontal="center"/>
    </xf>
    <xf borderId="0" fillId="240" fontId="6" numFmtId="0" xfId="0" applyAlignment="1" applyFill="1" applyFont="1">
      <alignment horizontal="center"/>
    </xf>
    <xf borderId="0" fillId="5" fontId="1" numFmtId="0" xfId="0" applyAlignment="1" applyFont="1">
      <alignment horizontal="center"/>
    </xf>
    <xf borderId="0" fillId="240" fontId="6" numFmtId="2" xfId="0" applyAlignment="1" applyFont="1" applyNumberFormat="1">
      <alignment horizontal="center"/>
    </xf>
    <xf borderId="0" fillId="241" fontId="6" numFmtId="0" xfId="0" applyAlignment="1" applyFill="1" applyFont="1">
      <alignment horizontal="center"/>
    </xf>
    <xf borderId="0" fillId="242" fontId="6" numFmtId="0" xfId="0" applyAlignment="1" applyFill="1" applyFont="1">
      <alignment horizontal="center"/>
    </xf>
    <xf borderId="0" fillId="243" fontId="6" numFmtId="0" xfId="0" applyAlignment="1" applyFill="1" applyFont="1">
      <alignment horizontal="center"/>
    </xf>
    <xf borderId="0" fillId="244" fontId="6" numFmtId="0" xfId="0" applyAlignment="1" applyFill="1" applyFont="1">
      <alignment horizontal="center"/>
    </xf>
    <xf borderId="0" fillId="108" fontId="6" numFmtId="2" xfId="0" applyAlignment="1" applyFont="1" applyNumberFormat="1">
      <alignment horizontal="center"/>
    </xf>
    <xf borderId="0" fillId="82" fontId="1" numFmtId="0" xfId="0" applyAlignment="1" applyFont="1">
      <alignment horizontal="center"/>
    </xf>
    <xf borderId="0" fillId="245" fontId="6" numFmtId="0" xfId="0" applyAlignment="1" applyFill="1" applyFont="1">
      <alignment horizontal="center"/>
    </xf>
    <xf borderId="0" fillId="246" fontId="6" numFmtId="0" xfId="0" applyAlignment="1" applyFill="1" applyFont="1">
      <alignment horizontal="center"/>
    </xf>
    <xf borderId="0" fillId="247" fontId="6" numFmtId="0" xfId="0" applyAlignment="1" applyFill="1" applyFont="1">
      <alignment horizontal="center"/>
    </xf>
    <xf borderId="0" fillId="248" fontId="6" numFmtId="0" xfId="0" applyAlignment="1" applyFill="1" applyFont="1">
      <alignment horizontal="center"/>
    </xf>
    <xf borderId="0" fillId="204" fontId="6" numFmtId="2" xfId="0" applyAlignment="1" applyFont="1" applyNumberFormat="1">
      <alignment horizontal="center"/>
    </xf>
    <xf borderId="0" fillId="249" fontId="6" numFmtId="0" xfId="0" applyAlignment="1" applyFill="1" applyFont="1">
      <alignment horizontal="center"/>
    </xf>
    <xf borderId="0" fillId="250" fontId="6" numFmtId="0" xfId="0" applyAlignment="1" applyFill="1" applyFont="1">
      <alignment horizontal="center"/>
    </xf>
    <xf borderId="0" fillId="251" fontId="6" numFmtId="0" xfId="0" applyAlignment="1" applyFill="1" applyFont="1">
      <alignment horizontal="center"/>
    </xf>
    <xf borderId="0" fillId="85" fontId="6" numFmtId="2" xfId="0" applyAlignment="1" applyFont="1" applyNumberFormat="1">
      <alignment horizontal="center"/>
    </xf>
    <xf borderId="0" fillId="199" fontId="6" numFmtId="0" xfId="0" applyAlignment="1" applyFont="1">
      <alignment horizontal="center"/>
    </xf>
    <xf borderId="0" fillId="252" fontId="6" numFmtId="0" xfId="0" applyAlignment="1" applyFill="1" applyFont="1">
      <alignment horizontal="center"/>
    </xf>
    <xf borderId="0" fillId="25" fontId="6" numFmtId="2" xfId="0" applyAlignment="1" applyFont="1" applyNumberFormat="1">
      <alignment horizontal="center"/>
    </xf>
    <xf borderId="0" fillId="253" fontId="6" numFmtId="0" xfId="0" applyAlignment="1" applyFill="1" applyFont="1">
      <alignment horizontal="center"/>
    </xf>
    <xf borderId="0" fillId="254" fontId="6" numFmtId="0" xfId="0" applyAlignment="1" applyFill="1" applyFont="1">
      <alignment horizontal="center"/>
    </xf>
    <xf borderId="0" fillId="3" fontId="1" numFmtId="0" xfId="0" applyAlignment="1" applyFont="1">
      <alignment horizontal="center"/>
    </xf>
    <xf borderId="0" fillId="255" fontId="6" numFmtId="2" xfId="0" applyAlignment="1" applyFill="1" applyFont="1" applyNumberFormat="1">
      <alignment horizontal="center"/>
    </xf>
    <xf borderId="0" fillId="256" fontId="6" numFmtId="0" xfId="0" applyAlignment="1" applyFill="1" applyFont="1">
      <alignment horizontal="center"/>
    </xf>
    <xf borderId="0" fillId="257" fontId="6" numFmtId="0" xfId="0" applyAlignment="1" applyFill="1" applyFont="1">
      <alignment horizontal="center"/>
    </xf>
    <xf borderId="0" fillId="258" fontId="6" numFmtId="0" xfId="0" applyAlignment="1" applyFill="1" applyFont="1">
      <alignment horizontal="center"/>
    </xf>
    <xf borderId="0" fillId="127" fontId="6" numFmtId="2" xfId="0" applyAlignment="1" applyFont="1" applyNumberFormat="1">
      <alignment horizontal="center"/>
    </xf>
    <xf borderId="0" fillId="259" fontId="6" numFmtId="0" xfId="0" applyAlignment="1" applyFill="1" applyFont="1">
      <alignment horizontal="center"/>
    </xf>
    <xf borderId="0" fillId="260" fontId="6" numFmtId="0" xfId="0" applyAlignment="1" applyFill="1" applyFont="1">
      <alignment horizontal="center"/>
    </xf>
    <xf borderId="0" fillId="261" fontId="6" numFmtId="0" xfId="0" applyAlignment="1" applyFill="1" applyFont="1">
      <alignment horizontal="center"/>
    </xf>
    <xf borderId="0" fillId="158" fontId="6" numFmtId="2" xfId="0" applyAlignment="1" applyFont="1" applyNumberFormat="1">
      <alignment horizontal="center"/>
    </xf>
    <xf borderId="0" fillId="262" fontId="6" numFmtId="0" xfId="0" applyAlignment="1" applyFill="1" applyFont="1">
      <alignment horizontal="center"/>
    </xf>
    <xf borderId="0" fillId="263" fontId="6" numFmtId="0" xfId="0" applyAlignment="1" applyFill="1" applyFont="1">
      <alignment horizontal="center"/>
    </xf>
    <xf borderId="0" fillId="264" fontId="6" numFmtId="0" xfId="0" applyAlignment="1" applyFill="1" applyFont="1">
      <alignment horizontal="center"/>
    </xf>
    <xf borderId="0" fillId="31" fontId="6" numFmtId="2" xfId="0" applyAlignment="1" applyFont="1" applyNumberFormat="1">
      <alignment horizontal="center"/>
    </xf>
    <xf borderId="0" fillId="265" fontId="6" numFmtId="0" xfId="0" applyAlignment="1" applyFill="1" applyFont="1">
      <alignment horizontal="center"/>
    </xf>
    <xf borderId="0" fillId="266" fontId="6" numFmtId="0" xfId="0" applyAlignment="1" applyFill="1" applyFont="1">
      <alignment horizontal="center"/>
    </xf>
    <xf borderId="0" fillId="6" fontId="1" numFmtId="0" xfId="0" applyAlignment="1" applyFont="1">
      <alignment horizontal="center"/>
    </xf>
    <xf borderId="0" fillId="195" fontId="6" numFmtId="2" xfId="0" applyAlignment="1" applyFont="1" applyNumberFormat="1">
      <alignment horizontal="center"/>
    </xf>
    <xf borderId="0" fillId="267" fontId="6" numFmtId="0" xfId="0" applyAlignment="1" applyFill="1" applyFont="1">
      <alignment horizontal="center"/>
    </xf>
    <xf borderId="0" fillId="268" fontId="1" numFmtId="0" xfId="0" applyAlignment="1" applyFill="1" applyFont="1">
      <alignment horizontal="center"/>
    </xf>
    <xf borderId="0" fillId="215" fontId="6" numFmtId="2" xfId="0" applyAlignment="1" applyFont="1" applyNumberFormat="1">
      <alignment horizontal="center"/>
    </xf>
    <xf borderId="0" fillId="269" fontId="6" numFmtId="0" xfId="0" applyAlignment="1" applyFill="1" applyFont="1">
      <alignment horizontal="center"/>
    </xf>
    <xf borderId="0" fillId="0" fontId="8" numFmtId="0" xfId="0" applyAlignment="1" applyFont="1">
      <alignment horizontal="center"/>
    </xf>
    <xf borderId="0" fillId="270" fontId="6" numFmtId="0" xfId="0" applyAlignment="1" applyFill="1" applyFont="1">
      <alignment horizontal="center"/>
    </xf>
    <xf borderId="0" fillId="271" fontId="6" numFmtId="0" xfId="0" applyAlignment="1" applyFill="1" applyFont="1">
      <alignment horizontal="center"/>
    </xf>
    <xf borderId="0" fillId="272" fontId="6" numFmtId="0" xfId="0" applyAlignment="1" applyFill="1" applyFont="1">
      <alignment horizontal="center"/>
    </xf>
    <xf borderId="0" fillId="174" fontId="6" numFmtId="2" xfId="0" applyAlignment="1" applyFont="1" applyNumberFormat="1">
      <alignment horizontal="center"/>
    </xf>
    <xf borderId="0" fillId="273" fontId="6" numFmtId="0" xfId="0" applyAlignment="1" applyFill="1" applyFont="1">
      <alignment horizontal="center"/>
    </xf>
    <xf borderId="0" fillId="274" fontId="6" numFmtId="0" xfId="0" applyAlignment="1" applyFill="1" applyFont="1">
      <alignment horizontal="center"/>
    </xf>
    <xf borderId="0" fillId="106" fontId="6" numFmtId="2" xfId="0" applyAlignment="1" applyFont="1" applyNumberFormat="1">
      <alignment horizontal="center"/>
    </xf>
    <xf borderId="0" fillId="269" fontId="6" numFmtId="2" xfId="0" applyAlignment="1" applyFont="1" applyNumberFormat="1">
      <alignment horizontal="center"/>
    </xf>
    <xf borderId="0" fillId="275" fontId="6" numFmtId="0" xfId="0" applyAlignment="1" applyFill="1" applyFont="1">
      <alignment horizontal="center"/>
    </xf>
    <xf borderId="0" fillId="175" fontId="6" numFmtId="2" xfId="0" applyAlignment="1" applyFont="1" applyNumberFormat="1">
      <alignment horizontal="center"/>
    </xf>
    <xf borderId="0" fillId="55" fontId="6" numFmtId="0" xfId="0" applyAlignment="1" applyFont="1">
      <alignment horizontal="center"/>
    </xf>
    <xf borderId="0" fillId="276" fontId="6" numFmtId="0" xfId="0" applyAlignment="1" applyFill="1" applyFont="1">
      <alignment horizontal="center"/>
    </xf>
    <xf borderId="0" fillId="201" fontId="6" numFmtId="2" xfId="0" applyAlignment="1" applyFont="1" applyNumberFormat="1">
      <alignment horizontal="center"/>
    </xf>
    <xf borderId="0" fillId="277" fontId="6" numFmtId="0" xfId="0" applyAlignment="1" applyFill="1" applyFont="1">
      <alignment horizontal="center"/>
    </xf>
    <xf borderId="0" fillId="209" fontId="6" numFmtId="2" xfId="0" applyAlignment="1" applyFont="1" applyNumberFormat="1">
      <alignment horizontal="center"/>
    </xf>
    <xf borderId="0" fillId="278" fontId="6" numFmtId="0" xfId="0" applyAlignment="1" applyFill="1" applyFont="1">
      <alignment horizontal="center"/>
    </xf>
    <xf borderId="0" fillId="279" fontId="6" numFmtId="0" xfId="0" applyAlignment="1" applyFill="1" applyFont="1">
      <alignment horizontal="center"/>
    </xf>
    <xf borderId="0" fillId="91" fontId="6" numFmtId="2" xfId="0" applyAlignment="1" applyFont="1" applyNumberFormat="1">
      <alignment horizontal="center"/>
    </xf>
    <xf borderId="0" fillId="280" fontId="6" numFmtId="0" xfId="0" applyAlignment="1" applyFill="1" applyFont="1">
      <alignment horizontal="center"/>
    </xf>
    <xf borderId="0" fillId="281" fontId="6" numFmtId="0" xfId="0" applyAlignment="1" applyFill="1" applyFont="1">
      <alignment horizontal="center"/>
    </xf>
    <xf borderId="0" fillId="282" fontId="6" numFmtId="0" xfId="0" applyAlignment="1" applyFill="1" applyFont="1">
      <alignment horizontal="center"/>
    </xf>
    <xf borderId="0" fillId="283" fontId="6" numFmtId="2" xfId="0" applyAlignment="1" applyFill="1" applyFont="1" applyNumberFormat="1">
      <alignment horizontal="center"/>
    </xf>
    <xf borderId="0" fillId="208" fontId="6" numFmtId="2" xfId="0" applyAlignment="1" applyFont="1" applyNumberFormat="1">
      <alignment horizontal="center"/>
    </xf>
    <xf borderId="0" fillId="284" fontId="6" numFmtId="0" xfId="0" applyAlignment="1" applyFill="1" applyFont="1">
      <alignment horizontal="center"/>
    </xf>
    <xf borderId="0" fillId="285" fontId="6" numFmtId="0" xfId="0" applyAlignment="1" applyFill="1" applyFont="1">
      <alignment horizontal="center"/>
    </xf>
    <xf borderId="0" fillId="243" fontId="6" numFmtId="2" xfId="0" applyAlignment="1" applyFont="1" applyNumberFormat="1">
      <alignment horizontal="center"/>
    </xf>
    <xf borderId="0" fillId="228" fontId="6" numFmtId="2" xfId="0" applyAlignment="1" applyFont="1" applyNumberFormat="1">
      <alignment horizontal="center"/>
    </xf>
    <xf borderId="0" fillId="286" fontId="6" numFmtId="0" xfId="0" applyAlignment="1" applyFill="1" applyFont="1">
      <alignment horizontal="center"/>
    </xf>
    <xf borderId="0" fillId="287" fontId="6" numFmtId="0" xfId="0" applyAlignment="1" applyFill="1" applyFont="1">
      <alignment horizontal="center"/>
    </xf>
    <xf borderId="0" fillId="179" fontId="6" numFmtId="2" xfId="0" applyAlignment="1" applyFont="1" applyNumberFormat="1">
      <alignment horizontal="center"/>
    </xf>
    <xf borderId="0" fillId="248" fontId="6" numFmtId="2" xfId="0" applyAlignment="1" applyFont="1" applyNumberFormat="1">
      <alignment horizontal="center"/>
    </xf>
    <xf borderId="0" fillId="263" fontId="6" numFmtId="2" xfId="0" applyAlignment="1" applyFont="1" applyNumberFormat="1">
      <alignment horizontal="center"/>
    </xf>
    <xf borderId="0" fillId="288" fontId="6" numFmtId="0" xfId="0" applyAlignment="1" applyFill="1" applyFont="1">
      <alignment horizontal="center"/>
    </xf>
    <xf borderId="0" fillId="221" fontId="6" numFmtId="2" xfId="0" applyAlignment="1" applyFont="1" applyNumberFormat="1">
      <alignment horizontal="center"/>
    </xf>
    <xf borderId="0" fillId="289" fontId="6" numFmtId="0" xfId="0" applyAlignment="1" applyFill="1" applyFont="1">
      <alignment horizontal="center"/>
    </xf>
    <xf borderId="0" fillId="167" fontId="6" numFmtId="2" xfId="0" applyAlignment="1" applyFont="1" applyNumberFormat="1">
      <alignment horizontal="center"/>
    </xf>
    <xf borderId="0" fillId="198" fontId="6" numFmtId="2" xfId="0" applyAlignment="1" applyFont="1" applyNumberFormat="1">
      <alignment horizontal="center"/>
    </xf>
    <xf borderId="0" fillId="276" fontId="6" numFmtId="2" xfId="0" applyAlignment="1" applyFont="1" applyNumberFormat="1">
      <alignment horizontal="center"/>
    </xf>
    <xf borderId="0" fillId="251" fontId="6" numFmtId="2" xfId="0" applyAlignment="1" applyFont="1" applyNumberFormat="1">
      <alignment horizontal="center"/>
    </xf>
    <xf borderId="0" fillId="290" fontId="6" numFmtId="0" xfId="0" applyAlignment="1" applyFill="1" applyFont="1">
      <alignment horizontal="center"/>
    </xf>
    <xf borderId="0" fillId="291" fontId="6" numFmtId="0" xfId="0" applyAlignment="1" applyFill="1" applyFont="1">
      <alignment horizontal="center"/>
    </xf>
    <xf borderId="0" fillId="267" fontId="6" numFmtId="2" xfId="0" applyAlignment="1" applyFont="1" applyNumberFormat="1">
      <alignment horizontal="center"/>
    </xf>
    <xf borderId="0" fillId="292" fontId="6" numFmtId="0" xfId="0" applyAlignment="1" applyFill="1" applyFont="1">
      <alignment horizontal="center"/>
    </xf>
    <xf borderId="0" fillId="188" fontId="6" numFmtId="2" xfId="0" applyAlignment="1" applyFont="1" applyNumberFormat="1">
      <alignment horizontal="center"/>
    </xf>
    <xf borderId="0" fillId="293" fontId="6" numFmtId="2" xfId="0" applyAlignment="1" applyFill="1" applyFont="1" applyNumberFormat="1">
      <alignment horizontal="center"/>
    </xf>
    <xf borderId="0" fillId="294" fontId="6" numFmtId="0" xfId="0" applyAlignment="1" applyFill="1" applyFont="1">
      <alignment horizontal="center"/>
    </xf>
    <xf borderId="0" fillId="295" fontId="6" numFmtId="0" xfId="0" applyAlignment="1" applyFill="1" applyFont="1">
      <alignment horizontal="center"/>
    </xf>
    <xf borderId="0" fillId="296" fontId="6" numFmtId="2" xfId="0" applyAlignment="1" applyFill="1" applyFont="1" applyNumberFormat="1">
      <alignment horizontal="center"/>
    </xf>
    <xf borderId="0" fillId="297" fontId="6" numFmtId="0" xfId="0" applyAlignment="1" applyFill="1" applyFont="1">
      <alignment horizontal="center"/>
    </xf>
    <xf borderId="0" fillId="298" fontId="6" numFmtId="2" xfId="0" applyAlignment="1" applyFill="1" applyFont="1" applyNumberFormat="1">
      <alignment horizontal="center"/>
    </xf>
    <xf borderId="0" fillId="299" fontId="6" numFmtId="0" xfId="0" applyAlignment="1" applyFill="1" applyFont="1">
      <alignment horizontal="center"/>
    </xf>
    <xf borderId="0" fillId="234" fontId="6" numFmtId="2" xfId="0" applyAlignment="1" applyFont="1" applyNumberFormat="1">
      <alignment horizontal="center"/>
    </xf>
    <xf borderId="0" fillId="300" fontId="6" numFmtId="0" xfId="0" applyAlignment="1" applyFill="1" applyFont="1">
      <alignment horizontal="center"/>
    </xf>
    <xf borderId="0" fillId="206" fontId="6" numFmtId="2" xfId="0" applyAlignment="1" applyFont="1" applyNumberFormat="1">
      <alignment horizontal="center"/>
    </xf>
    <xf borderId="0" fillId="301" fontId="6" numFmtId="0" xfId="0" applyAlignment="1" applyFill="1" applyFont="1">
      <alignment horizontal="center"/>
    </xf>
    <xf borderId="0" fillId="302" fontId="6" numFmtId="2" xfId="0" applyAlignment="1" applyFill="1" applyFont="1" applyNumberFormat="1">
      <alignment horizontal="center"/>
    </xf>
    <xf borderId="0" fillId="293" fontId="6" numFmtId="0" xfId="0" applyAlignment="1" applyFont="1">
      <alignment horizontal="center"/>
    </xf>
    <xf borderId="0" fillId="291" fontId="6" numFmtId="2" xfId="0" applyAlignment="1" applyFont="1" applyNumberFormat="1">
      <alignment horizontal="center"/>
    </xf>
    <xf borderId="0" fillId="303" fontId="6" numFmtId="0" xfId="0" applyAlignment="1" applyFill="1" applyFont="1">
      <alignment horizontal="center"/>
    </xf>
    <xf borderId="0" fillId="304" fontId="6" numFmtId="0" xfId="0" applyAlignment="1" applyFill="1" applyFont="1">
      <alignment horizontal="center"/>
    </xf>
    <xf borderId="0" fillId="274" fontId="6" numFmtId="2" xfId="0" applyAlignment="1" applyFont="1" applyNumberFormat="1">
      <alignment horizontal="center"/>
    </xf>
    <xf borderId="0" fillId="305" fontId="6" numFmtId="0" xfId="0" applyAlignment="1" applyFill="1" applyFont="1">
      <alignment horizontal="center"/>
    </xf>
    <xf borderId="0" fillId="306" fontId="6" numFmtId="0" xfId="0" applyAlignment="1" applyFill="1" applyFont="1">
      <alignment horizontal="center"/>
    </xf>
    <xf borderId="0" fillId="296" fontId="6" numFmtId="0" xfId="0" applyAlignment="1" applyFont="1">
      <alignment horizontal="center"/>
    </xf>
    <xf borderId="0" fillId="307" fontId="6" numFmtId="0" xfId="0" applyAlignment="1" applyFill="1" applyFont="1">
      <alignment horizontal="center"/>
    </xf>
    <xf borderId="0" fillId="262" fontId="6" numFmtId="2" xfId="0" applyAlignment="1" applyFont="1" applyNumberFormat="1">
      <alignment horizontal="center"/>
    </xf>
    <xf borderId="0" fillId="308" fontId="6" numFmtId="0" xfId="0" applyAlignment="1" applyFill="1" applyFont="1">
      <alignment horizontal="center"/>
    </xf>
    <xf borderId="0" fillId="309" fontId="6" numFmtId="0" xfId="0" applyAlignment="1" applyFill="1" applyFont="1">
      <alignment horizontal="center"/>
    </xf>
    <xf borderId="0" fillId="310" fontId="6" numFmtId="0" xfId="0" applyAlignment="1" applyFill="1" applyFont="1">
      <alignment horizontal="center"/>
    </xf>
    <xf borderId="0" fillId="237" fontId="6" numFmtId="2" xfId="0" applyAlignment="1" applyFont="1" applyNumberFormat="1">
      <alignment horizontal="center"/>
    </xf>
    <xf borderId="0" fillId="311" fontId="6" numFmtId="0" xfId="0" applyAlignment="1" applyFill="1" applyFont="1">
      <alignment horizontal="center"/>
    </xf>
    <xf borderId="0" fillId="312" fontId="6" numFmtId="2" xfId="0" applyAlignment="1" applyFill="1" applyFont="1" applyNumberFormat="1">
      <alignment horizontal="center"/>
    </xf>
    <xf borderId="0" fillId="313" fontId="6" numFmtId="0" xfId="0" applyAlignment="1" applyFill="1" applyFont="1">
      <alignment horizontal="center"/>
    </xf>
    <xf borderId="0" fillId="314" fontId="6" numFmtId="2" xfId="0" applyAlignment="1" applyFill="1" applyFont="1" applyNumberFormat="1">
      <alignment horizontal="center"/>
    </xf>
    <xf borderId="0" fillId="298" fontId="6" numFmtId="0" xfId="0" applyAlignment="1" applyFont="1">
      <alignment horizontal="center"/>
    </xf>
    <xf borderId="0" fillId="315" fontId="6" numFmtId="0" xfId="0" applyAlignment="1" applyFill="1" applyFont="1">
      <alignment horizontal="center"/>
    </xf>
    <xf borderId="0" fillId="316" fontId="6" numFmtId="2" xfId="0" applyAlignment="1" applyFill="1" applyFont="1" applyNumberFormat="1">
      <alignment horizontal="center"/>
    </xf>
    <xf borderId="0" fillId="317" fontId="6" numFmtId="0" xfId="0" applyAlignment="1" applyFill="1" applyFont="1">
      <alignment horizontal="center"/>
    </xf>
    <xf borderId="0" fillId="308" fontId="6" numFmtId="2" xfId="0" applyAlignment="1" applyFont="1" applyNumberFormat="1">
      <alignment horizontal="center"/>
    </xf>
    <xf borderId="0" fillId="318" fontId="6" numFmtId="0" xfId="0" applyAlignment="1" applyFill="1" applyFont="1">
      <alignment horizontal="center"/>
    </xf>
    <xf borderId="0" fillId="7" fontId="6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2" max="2" width="6.43"/>
    <col customWidth="1" min="3" max="3" width="14.71"/>
    <col customWidth="1" min="4" max="4" width="5.43"/>
    <col customWidth="1" min="5" max="5" width="6.57"/>
    <col customWidth="1" min="6" max="6" width="5.43"/>
    <col customWidth="1" min="7" max="7" width="20.29"/>
    <col customWidth="1" min="8" max="8" width="5.43"/>
    <col customWidth="1" min="9" max="9" width="10.57"/>
    <col customWidth="1" min="10" max="10" width="5.43"/>
    <col customWidth="1" min="11" max="11" width="11.57"/>
    <col customWidth="1" min="12" max="12" width="5.43"/>
    <col customWidth="1" min="13" max="13" width="13.43"/>
    <col customWidth="1" min="14" max="14" width="5.43"/>
    <col customWidth="1" min="15" max="15" width="9.29"/>
    <col customWidth="1" min="16" max="16" width="6.0"/>
    <col hidden="1" min="17" max="18"/>
  </cols>
  <sheetData>
    <row r="1">
      <c r="A1" s="4" t="s">
        <v>1</v>
      </c>
      <c r="B1" s="4" t="s">
        <v>9</v>
      </c>
      <c r="C1" s="4" t="s">
        <v>10</v>
      </c>
      <c r="D1" s="6" t="s">
        <v>11</v>
      </c>
      <c r="E1" s="4" t="s">
        <v>13</v>
      </c>
      <c r="F1" s="6" t="s">
        <v>11</v>
      </c>
      <c r="G1" s="4" t="s">
        <v>14</v>
      </c>
      <c r="H1" s="6" t="s">
        <v>11</v>
      </c>
      <c r="I1" s="4" t="s">
        <v>15</v>
      </c>
      <c r="J1" s="6" t="s">
        <v>11</v>
      </c>
      <c r="K1" s="4" t="s">
        <v>16</v>
      </c>
      <c r="L1" s="6" t="s">
        <v>11</v>
      </c>
      <c r="M1" s="4" t="s">
        <v>17</v>
      </c>
      <c r="N1" s="6" t="s">
        <v>11</v>
      </c>
      <c r="O1" s="6" t="s">
        <v>18</v>
      </c>
      <c r="P1" s="6" t="s">
        <v>19</v>
      </c>
      <c r="Q1" s="6">
        <f>AVERAGE(O:O)</f>
        <v>152.5</v>
      </c>
      <c r="R1" s="6">
        <v>50.0</v>
      </c>
    </row>
    <row r="2">
      <c r="A2" s="12" t="s">
        <v>40</v>
      </c>
      <c r="B2" s="12">
        <v>12000.0</v>
      </c>
      <c r="C2" s="12">
        <v>291.7</v>
      </c>
      <c r="D2" s="12">
        <v>36.0</v>
      </c>
      <c r="E2" s="12">
        <v>70.58</v>
      </c>
      <c r="F2" s="12">
        <v>15.0</v>
      </c>
      <c r="G2" s="12">
        <v>0.33</v>
      </c>
      <c r="H2" s="12">
        <v>8.0</v>
      </c>
      <c r="I2" s="12">
        <v>0.374</v>
      </c>
      <c r="J2" s="12">
        <v>14.0</v>
      </c>
      <c r="K2" s="12">
        <v>13.17</v>
      </c>
      <c r="L2" s="12">
        <v>3.0</v>
      </c>
      <c r="M2" s="14">
        <v>4.016</v>
      </c>
      <c r="N2" s="14">
        <v>2.0</v>
      </c>
      <c r="O2" s="14">
        <v>78.0</v>
      </c>
      <c r="P2" s="15">
        <v>74.42622950819673</v>
      </c>
      <c r="Q2" s="14"/>
      <c r="R2" s="14"/>
    </row>
    <row r="3">
      <c r="A3" s="12" t="s">
        <v>64</v>
      </c>
      <c r="B3" s="12">
        <v>10600.0</v>
      </c>
      <c r="C3" s="12">
        <v>299.2</v>
      </c>
      <c r="D3" s="12">
        <v>16.0</v>
      </c>
      <c r="E3" s="12">
        <v>67.74</v>
      </c>
      <c r="F3" s="12">
        <v>34.0</v>
      </c>
      <c r="G3" s="12">
        <v>0.256</v>
      </c>
      <c r="H3" s="12">
        <v>18.0</v>
      </c>
      <c r="I3" s="12">
        <v>0.803</v>
      </c>
      <c r="J3" s="12">
        <v>1.0</v>
      </c>
      <c r="K3" s="12">
        <v>14.0</v>
      </c>
      <c r="L3" s="12">
        <v>7.0</v>
      </c>
      <c r="M3" s="14">
        <v>4.028</v>
      </c>
      <c r="N3" s="14">
        <v>3.0</v>
      </c>
      <c r="O3" s="14">
        <v>79.0</v>
      </c>
      <c r="P3" s="15">
        <v>74.09836065573771</v>
      </c>
      <c r="Q3" s="14"/>
      <c r="R3" s="14"/>
    </row>
    <row r="4">
      <c r="A4" s="12" t="s">
        <v>69</v>
      </c>
      <c r="B4" s="12">
        <v>6900.0</v>
      </c>
      <c r="C4" s="12">
        <v>290.2</v>
      </c>
      <c r="D4" s="12">
        <v>40.0</v>
      </c>
      <c r="E4" s="12">
        <v>69.44</v>
      </c>
      <c r="F4" s="12">
        <v>11.0</v>
      </c>
      <c r="G4" s="12">
        <v>0.441</v>
      </c>
      <c r="H4" s="12">
        <v>4.0</v>
      </c>
      <c r="I4" s="12">
        <v>0.086</v>
      </c>
      <c r="J4" s="12">
        <v>30.0</v>
      </c>
      <c r="K4" s="12">
        <v>13.72</v>
      </c>
      <c r="L4" s="12">
        <v>5.0</v>
      </c>
      <c r="M4" s="14">
        <v>4.039</v>
      </c>
      <c r="N4" s="14">
        <v>5.0</v>
      </c>
      <c r="O4" s="14">
        <v>95.0</v>
      </c>
      <c r="P4" s="15">
        <v>68.85245901639344</v>
      </c>
      <c r="Q4" s="14"/>
      <c r="R4" s="14"/>
    </row>
    <row r="5">
      <c r="A5" s="12" t="s">
        <v>78</v>
      </c>
      <c r="B5" s="12">
        <v>7100.0</v>
      </c>
      <c r="C5" s="12">
        <v>298.2</v>
      </c>
      <c r="D5" s="12">
        <v>22.0</v>
      </c>
      <c r="E5" s="12">
        <v>69.03</v>
      </c>
      <c r="F5" s="12">
        <v>29.0</v>
      </c>
      <c r="G5" s="12">
        <v>0.12</v>
      </c>
      <c r="H5" s="12">
        <v>26.0</v>
      </c>
      <c r="I5" s="12">
        <v>0.6</v>
      </c>
      <c r="J5" s="12">
        <v>4.0</v>
      </c>
      <c r="K5" s="12">
        <v>14.08</v>
      </c>
      <c r="L5" s="12">
        <v>8.0</v>
      </c>
      <c r="M5" s="14">
        <v>4.067</v>
      </c>
      <c r="N5" s="14">
        <v>12.0</v>
      </c>
      <c r="O5" s="14">
        <v>101.0</v>
      </c>
      <c r="P5" s="15">
        <v>66.88524590163935</v>
      </c>
      <c r="Q5" s="14"/>
      <c r="R5" s="14"/>
    </row>
    <row r="6">
      <c r="A6" s="12" t="s">
        <v>86</v>
      </c>
      <c r="B6" s="12">
        <v>8000.0</v>
      </c>
      <c r="C6" s="12">
        <v>298.8</v>
      </c>
      <c r="D6" s="12">
        <v>19.0</v>
      </c>
      <c r="E6" s="12">
        <v>67.48</v>
      </c>
      <c r="F6" s="12">
        <v>30.0</v>
      </c>
      <c r="G6" s="12">
        <v>0.215</v>
      </c>
      <c r="H6" s="12">
        <v>22.0</v>
      </c>
      <c r="I6" s="12">
        <v>0.404</v>
      </c>
      <c r="J6" s="12">
        <v>11.0</v>
      </c>
      <c r="K6" s="12">
        <v>14.3</v>
      </c>
      <c r="L6" s="12">
        <v>10.0</v>
      </c>
      <c r="M6" s="14">
        <v>4.065</v>
      </c>
      <c r="N6" s="14">
        <v>10.0</v>
      </c>
      <c r="O6" s="14">
        <v>102.0</v>
      </c>
      <c r="P6" s="15">
        <v>66.55737704918032</v>
      </c>
      <c r="Q6" s="14"/>
      <c r="R6" s="14"/>
    </row>
    <row r="7">
      <c r="A7" s="12" t="s">
        <v>93</v>
      </c>
      <c r="B7" s="12">
        <v>7800.0</v>
      </c>
      <c r="C7" s="12">
        <v>293.2</v>
      </c>
      <c r="D7" s="12">
        <v>32.0</v>
      </c>
      <c r="E7" s="12">
        <v>65.61</v>
      </c>
      <c r="F7" s="12">
        <v>18.0</v>
      </c>
      <c r="G7" s="12">
        <v>0.306</v>
      </c>
      <c r="H7" s="12">
        <v>12.0</v>
      </c>
      <c r="I7" s="12">
        <v>0.427</v>
      </c>
      <c r="J7" s="12">
        <v>9.0</v>
      </c>
      <c r="K7" s="12">
        <v>14.81</v>
      </c>
      <c r="L7" s="12">
        <v>17.0</v>
      </c>
      <c r="M7" s="14">
        <v>4.071</v>
      </c>
      <c r="N7" s="14">
        <v>14.0</v>
      </c>
      <c r="O7" s="14">
        <v>102.0</v>
      </c>
      <c r="P7" s="15">
        <v>66.55737704918032</v>
      </c>
      <c r="Q7" s="14"/>
      <c r="R7" s="14"/>
    </row>
    <row r="8">
      <c r="A8" s="12" t="s">
        <v>97</v>
      </c>
      <c r="B8" s="12">
        <v>11800.0</v>
      </c>
      <c r="C8" s="12">
        <v>313.9</v>
      </c>
      <c r="D8" s="12">
        <v>1.0</v>
      </c>
      <c r="E8" s="12">
        <v>70.53</v>
      </c>
      <c r="F8" s="12">
        <v>50.0</v>
      </c>
      <c r="G8" s="12">
        <v>0.218</v>
      </c>
      <c r="H8" s="12">
        <v>21.0</v>
      </c>
      <c r="I8" s="12">
        <v>0.204</v>
      </c>
      <c r="J8" s="12">
        <v>24.0</v>
      </c>
      <c r="K8" s="12">
        <v>13.16</v>
      </c>
      <c r="L8" s="12">
        <v>2.0</v>
      </c>
      <c r="M8" s="14">
        <v>4.053</v>
      </c>
      <c r="N8" s="14">
        <v>6.0</v>
      </c>
      <c r="O8" s="14">
        <v>104.0</v>
      </c>
      <c r="P8" s="15">
        <v>65.90163934426229</v>
      </c>
      <c r="Q8" s="14"/>
      <c r="R8" s="14"/>
    </row>
    <row r="9">
      <c r="A9" s="12" t="s">
        <v>96</v>
      </c>
      <c r="B9" s="12">
        <v>6100.0</v>
      </c>
      <c r="C9" s="12">
        <v>290.7</v>
      </c>
      <c r="D9" s="12">
        <v>38.0</v>
      </c>
      <c r="E9" s="12">
        <v>66.84</v>
      </c>
      <c r="F9" s="12">
        <v>13.0</v>
      </c>
      <c r="G9" s="12">
        <v>0.521</v>
      </c>
      <c r="H9" s="12">
        <v>2.0</v>
      </c>
      <c r="I9" s="12">
        <v>0.283</v>
      </c>
      <c r="J9" s="12">
        <v>19.0</v>
      </c>
      <c r="K9" s="12">
        <v>14.56</v>
      </c>
      <c r="L9" s="12">
        <v>14.0</v>
      </c>
      <c r="M9" s="14">
        <v>4.11</v>
      </c>
      <c r="N9" s="14">
        <v>23.0</v>
      </c>
      <c r="O9" s="14">
        <v>109.0</v>
      </c>
      <c r="P9" s="15">
        <v>64.26229508196721</v>
      </c>
      <c r="Q9" s="14"/>
      <c r="R9" s="14"/>
    </row>
    <row r="10">
      <c r="A10" s="12" t="s">
        <v>42</v>
      </c>
      <c r="B10" s="12">
        <v>9300.0</v>
      </c>
      <c r="C10" s="12">
        <v>284.5</v>
      </c>
      <c r="D10" s="12">
        <v>49.0</v>
      </c>
      <c r="E10" s="12">
        <v>66.99</v>
      </c>
      <c r="F10" s="12">
        <v>2.0</v>
      </c>
      <c r="G10" s="12">
        <v>0.374</v>
      </c>
      <c r="H10" s="12">
        <v>5.0</v>
      </c>
      <c r="I10" s="12">
        <v>0.126</v>
      </c>
      <c r="J10" s="12">
        <v>27.0</v>
      </c>
      <c r="K10" s="12">
        <v>13.81</v>
      </c>
      <c r="L10" s="12">
        <v>6.0</v>
      </c>
      <c r="M10" s="14">
        <v>4.103</v>
      </c>
      <c r="N10" s="14">
        <v>21.0</v>
      </c>
      <c r="O10" s="14">
        <v>110.0</v>
      </c>
      <c r="P10" s="15">
        <v>63.934426229508205</v>
      </c>
      <c r="Q10" s="14"/>
      <c r="R10" s="14"/>
    </row>
    <row r="11">
      <c r="A11" s="12" t="s">
        <v>106</v>
      </c>
      <c r="B11" s="12">
        <v>7400.0</v>
      </c>
      <c r="C11" s="12">
        <v>288.2</v>
      </c>
      <c r="D11" s="12">
        <v>43.0</v>
      </c>
      <c r="E11" s="12">
        <v>65.74</v>
      </c>
      <c r="F11" s="12">
        <v>8.0</v>
      </c>
      <c r="G11" s="12">
        <v>0.287</v>
      </c>
      <c r="H11" s="12">
        <v>15.0</v>
      </c>
      <c r="I11" s="12">
        <v>0.667</v>
      </c>
      <c r="J11" s="12">
        <v>2.0</v>
      </c>
      <c r="K11" s="12">
        <v>14.46</v>
      </c>
      <c r="L11" s="12">
        <v>12.0</v>
      </c>
      <c r="M11" s="14">
        <v>4.131</v>
      </c>
      <c r="N11" s="14">
        <v>30.0</v>
      </c>
      <c r="O11" s="14">
        <v>110.0</v>
      </c>
      <c r="P11" s="15">
        <v>63.934426229508205</v>
      </c>
      <c r="Q11" s="14"/>
      <c r="R11" s="14"/>
    </row>
    <row r="12">
      <c r="A12" s="12" t="s">
        <v>111</v>
      </c>
      <c r="B12" s="12">
        <v>9000.0</v>
      </c>
      <c r="C12" s="12">
        <v>295.8</v>
      </c>
      <c r="D12" s="12">
        <v>26.0</v>
      </c>
      <c r="E12" s="12">
        <v>70.37</v>
      </c>
      <c r="F12" s="12">
        <v>25.0</v>
      </c>
      <c r="G12" s="12">
        <v>0.354</v>
      </c>
      <c r="H12" s="12">
        <v>6.0</v>
      </c>
      <c r="I12" s="12">
        <v>-0.058</v>
      </c>
      <c r="J12" s="12">
        <v>37.0</v>
      </c>
      <c r="K12" s="12">
        <v>12.96</v>
      </c>
      <c r="L12" s="12">
        <v>1.0</v>
      </c>
      <c r="M12" s="14">
        <v>4.126</v>
      </c>
      <c r="N12" s="14">
        <v>25.0</v>
      </c>
      <c r="O12" s="14">
        <v>120.0</v>
      </c>
      <c r="P12" s="15">
        <v>60.65573770491803</v>
      </c>
      <c r="Q12" s="14"/>
      <c r="R12" s="14"/>
    </row>
    <row r="13">
      <c r="A13" s="12" t="s">
        <v>50</v>
      </c>
      <c r="B13" s="12">
        <v>9900.0</v>
      </c>
      <c r="C13" s="12">
        <v>299.5</v>
      </c>
      <c r="D13" s="12">
        <v>15.0</v>
      </c>
      <c r="E13" s="12">
        <v>68.25</v>
      </c>
      <c r="F13" s="12">
        <v>36.0</v>
      </c>
      <c r="G13" s="12">
        <v>0.455</v>
      </c>
      <c r="H13" s="12">
        <v>3.0</v>
      </c>
      <c r="I13" s="12">
        <v>0.109</v>
      </c>
      <c r="J13" s="12">
        <v>28.0</v>
      </c>
      <c r="K13" s="12">
        <v>16.53</v>
      </c>
      <c r="L13" s="12">
        <v>30.0</v>
      </c>
      <c r="M13" s="14">
        <v>4.067</v>
      </c>
      <c r="N13" s="14">
        <v>12.0</v>
      </c>
      <c r="O13" s="14">
        <v>124.0</v>
      </c>
      <c r="P13" s="15">
        <v>59.34426229508196</v>
      </c>
      <c r="Q13" s="14"/>
      <c r="R13" s="14"/>
    </row>
    <row r="14">
      <c r="A14" s="12" t="s">
        <v>117</v>
      </c>
      <c r="B14" s="12">
        <v>8300.0</v>
      </c>
      <c r="C14" s="12">
        <v>296.5</v>
      </c>
      <c r="D14" s="12">
        <v>24.0</v>
      </c>
      <c r="E14" s="12">
        <v>67.8</v>
      </c>
      <c r="F14" s="12">
        <v>26.0</v>
      </c>
      <c r="G14" s="12">
        <v>-0.163</v>
      </c>
      <c r="H14" s="12">
        <v>46.0</v>
      </c>
      <c r="I14" s="12">
        <v>0.512</v>
      </c>
      <c r="J14" s="12">
        <v>7.0</v>
      </c>
      <c r="K14" s="12">
        <v>14.58</v>
      </c>
      <c r="L14" s="12">
        <v>15.0</v>
      </c>
      <c r="M14" s="14">
        <v>4.056</v>
      </c>
      <c r="N14" s="14">
        <v>9.0</v>
      </c>
      <c r="O14" s="14">
        <v>127.0</v>
      </c>
      <c r="P14" s="15">
        <v>58.360655737704924</v>
      </c>
      <c r="Q14" s="14"/>
      <c r="R14" s="14"/>
    </row>
    <row r="15">
      <c r="A15" s="12" t="s">
        <v>131</v>
      </c>
      <c r="B15" s="12">
        <v>7900.0</v>
      </c>
      <c r="C15" s="12">
        <v>294.4</v>
      </c>
      <c r="D15" s="12">
        <v>30.0</v>
      </c>
      <c r="E15" s="12">
        <v>63.35</v>
      </c>
      <c r="F15" s="12">
        <v>21.0</v>
      </c>
      <c r="G15" s="12">
        <v>0.311</v>
      </c>
      <c r="H15" s="12">
        <v>9.0</v>
      </c>
      <c r="I15" s="12">
        <v>0.374</v>
      </c>
      <c r="J15" s="12">
        <v>14.0</v>
      </c>
      <c r="K15" s="12">
        <v>16.94</v>
      </c>
      <c r="L15" s="12">
        <v>36.0</v>
      </c>
      <c r="M15" s="14">
        <v>4.082</v>
      </c>
      <c r="N15" s="14">
        <v>17.0</v>
      </c>
      <c r="O15" s="14">
        <v>127.0</v>
      </c>
      <c r="P15" s="15">
        <v>58.360655737704924</v>
      </c>
      <c r="Q15" s="14"/>
      <c r="R15" s="14"/>
    </row>
    <row r="16">
      <c r="A16" s="12" t="s">
        <v>138</v>
      </c>
      <c r="B16" s="12">
        <v>9700.0</v>
      </c>
      <c r="C16" s="12">
        <v>305.4</v>
      </c>
      <c r="D16" s="12">
        <v>7.0</v>
      </c>
      <c r="E16" s="12">
        <v>68.55</v>
      </c>
      <c r="F16" s="12">
        <v>44.0</v>
      </c>
      <c r="G16" s="12">
        <v>0.005</v>
      </c>
      <c r="H16" s="12">
        <v>35.0</v>
      </c>
      <c r="I16" s="12">
        <v>0.211</v>
      </c>
      <c r="J16" s="12">
        <v>22.0</v>
      </c>
      <c r="K16" s="12">
        <v>14.41</v>
      </c>
      <c r="L16" s="12">
        <v>11.0</v>
      </c>
      <c r="M16" s="14">
        <v>4.065</v>
      </c>
      <c r="N16" s="14">
        <v>10.0</v>
      </c>
      <c r="O16" s="14">
        <v>129.0</v>
      </c>
      <c r="P16" s="15">
        <v>57.70491803278688</v>
      </c>
      <c r="Q16" s="14"/>
      <c r="R16" s="14"/>
    </row>
    <row r="17">
      <c r="A17" s="12" t="s">
        <v>34</v>
      </c>
      <c r="B17" s="12">
        <v>10200.0</v>
      </c>
      <c r="C17" s="12">
        <v>301.7</v>
      </c>
      <c r="D17" s="12">
        <v>11.0</v>
      </c>
      <c r="E17" s="12">
        <v>69.55</v>
      </c>
      <c r="F17" s="12">
        <v>40.0</v>
      </c>
      <c r="G17" s="12">
        <v>0.304</v>
      </c>
      <c r="H17" s="12">
        <v>13.0</v>
      </c>
      <c r="I17" s="12">
        <v>-0.436</v>
      </c>
      <c r="J17" s="12">
        <v>46.0</v>
      </c>
      <c r="K17" s="12">
        <v>13.48</v>
      </c>
      <c r="L17" s="12">
        <v>4.0</v>
      </c>
      <c r="M17" s="14">
        <v>4.083</v>
      </c>
      <c r="N17" s="14">
        <v>18.0</v>
      </c>
      <c r="O17" s="14">
        <v>132.0</v>
      </c>
      <c r="P17" s="15">
        <v>56.72131147540984</v>
      </c>
      <c r="Q17" s="14"/>
      <c r="R17" s="14"/>
    </row>
    <row r="18">
      <c r="A18" s="12" t="s">
        <v>142</v>
      </c>
      <c r="B18" s="12">
        <v>9400.0</v>
      </c>
      <c r="C18" s="12">
        <v>298.8</v>
      </c>
      <c r="D18" s="12">
        <v>19.0</v>
      </c>
      <c r="E18" s="12">
        <v>64.02</v>
      </c>
      <c r="F18" s="12">
        <v>30.0</v>
      </c>
      <c r="G18" s="12">
        <v>0.649</v>
      </c>
      <c r="H18" s="12">
        <v>1.0</v>
      </c>
      <c r="I18" s="12">
        <v>0.208</v>
      </c>
      <c r="J18" s="12">
        <v>23.0</v>
      </c>
      <c r="K18" s="12">
        <v>18.25</v>
      </c>
      <c r="L18" s="12">
        <v>46.0</v>
      </c>
      <c r="M18" s="14">
        <v>4.075</v>
      </c>
      <c r="N18" s="14">
        <v>15.0</v>
      </c>
      <c r="O18" s="14">
        <v>134.0</v>
      </c>
      <c r="P18" s="15">
        <v>56.0655737704918</v>
      </c>
      <c r="Q18" s="14"/>
      <c r="R18" s="14"/>
    </row>
    <row r="19">
      <c r="A19" s="12" t="s">
        <v>147</v>
      </c>
      <c r="B19" s="12">
        <v>8200.0</v>
      </c>
      <c r="C19" s="12">
        <v>306.5</v>
      </c>
      <c r="D19" s="12">
        <v>3.0</v>
      </c>
      <c r="E19" s="12">
        <v>67.58</v>
      </c>
      <c r="F19" s="12">
        <v>48.0</v>
      </c>
      <c r="G19" s="12">
        <v>0.128</v>
      </c>
      <c r="H19" s="12">
        <v>25.0</v>
      </c>
      <c r="I19" s="12">
        <v>0.387</v>
      </c>
      <c r="J19" s="12">
        <v>13.0</v>
      </c>
      <c r="K19" s="12">
        <v>15.56</v>
      </c>
      <c r="L19" s="12">
        <v>21.0</v>
      </c>
      <c r="M19" s="14">
        <v>4.127</v>
      </c>
      <c r="N19" s="14">
        <v>27.0</v>
      </c>
      <c r="O19" s="14">
        <v>137.0</v>
      </c>
      <c r="P19" s="15">
        <v>55.08196721311476</v>
      </c>
      <c r="Q19" s="14"/>
      <c r="R19" s="14"/>
    </row>
    <row r="20">
      <c r="A20" s="12" t="s">
        <v>157</v>
      </c>
      <c r="B20" s="12">
        <v>7300.0</v>
      </c>
      <c r="C20" s="12">
        <v>305.0</v>
      </c>
      <c r="D20" s="12">
        <v>9.0</v>
      </c>
      <c r="E20" s="12">
        <v>69.05</v>
      </c>
      <c r="F20" s="12">
        <v>42.0</v>
      </c>
      <c r="G20" s="12">
        <v>-0.152</v>
      </c>
      <c r="H20" s="12">
        <v>45.0</v>
      </c>
      <c r="I20" s="12">
        <v>0.392</v>
      </c>
      <c r="J20" s="12">
        <v>12.0</v>
      </c>
      <c r="K20" s="12">
        <v>15.79</v>
      </c>
      <c r="L20" s="12">
        <v>24.0</v>
      </c>
      <c r="M20" s="14">
        <v>4.053</v>
      </c>
      <c r="N20" s="14">
        <v>6.0</v>
      </c>
      <c r="O20" s="14">
        <v>138.0</v>
      </c>
      <c r="P20" s="15">
        <v>54.754098360655746</v>
      </c>
      <c r="Q20" s="14"/>
      <c r="R20" s="14"/>
    </row>
    <row r="21">
      <c r="A21" s="12" t="s">
        <v>39</v>
      </c>
      <c r="B21" s="12">
        <v>6700.0</v>
      </c>
      <c r="C21" s="12">
        <v>295.1</v>
      </c>
      <c r="D21" s="12">
        <v>28.0</v>
      </c>
      <c r="E21" s="12">
        <v>71.78</v>
      </c>
      <c r="F21" s="12">
        <v>23.0</v>
      </c>
      <c r="G21" s="12">
        <v>0.03</v>
      </c>
      <c r="H21" s="12">
        <v>34.0</v>
      </c>
      <c r="I21" s="12">
        <v>-0.251</v>
      </c>
      <c r="J21" s="12">
        <v>39.0</v>
      </c>
      <c r="K21" s="12">
        <v>14.55</v>
      </c>
      <c r="L21" s="12">
        <v>13.0</v>
      </c>
      <c r="M21" s="14">
        <v>4.012</v>
      </c>
      <c r="N21" s="14">
        <v>1.0</v>
      </c>
      <c r="O21" s="14">
        <v>138.0</v>
      </c>
      <c r="P21" s="15">
        <v>54.754098360655746</v>
      </c>
      <c r="Q21" s="14"/>
      <c r="R21" s="14"/>
    </row>
    <row r="22">
      <c r="A22" s="12" t="s">
        <v>118</v>
      </c>
      <c r="B22" s="12">
        <v>7100.0</v>
      </c>
      <c r="C22" s="12">
        <v>287.9</v>
      </c>
      <c r="D22" s="12">
        <v>44.0</v>
      </c>
      <c r="E22" s="12">
        <v>67.46</v>
      </c>
      <c r="F22" s="12">
        <v>7.0</v>
      </c>
      <c r="G22" s="12">
        <v>0.267</v>
      </c>
      <c r="H22" s="12">
        <v>17.0</v>
      </c>
      <c r="I22" s="12">
        <v>0.364</v>
      </c>
      <c r="J22" s="12">
        <v>17.0</v>
      </c>
      <c r="K22" s="12">
        <v>15.63</v>
      </c>
      <c r="L22" s="12">
        <v>22.0</v>
      </c>
      <c r="M22" s="14">
        <v>4.139</v>
      </c>
      <c r="N22" s="14">
        <v>32.0</v>
      </c>
      <c r="O22" s="14">
        <v>139.0</v>
      </c>
      <c r="P22" s="15">
        <v>54.42622950819672</v>
      </c>
      <c r="Q22" s="14"/>
      <c r="R22" s="14"/>
    </row>
    <row r="23">
      <c r="A23" s="12" t="s">
        <v>166</v>
      </c>
      <c r="B23" s="12">
        <v>6800.0</v>
      </c>
      <c r="C23" s="12">
        <v>297.5</v>
      </c>
      <c r="D23" s="12">
        <v>23.0</v>
      </c>
      <c r="E23" s="12">
        <v>69.28</v>
      </c>
      <c r="F23" s="12">
        <v>28.0</v>
      </c>
      <c r="G23" s="12">
        <v>-0.212</v>
      </c>
      <c r="H23" s="12">
        <v>47.0</v>
      </c>
      <c r="I23" s="12">
        <v>0.212</v>
      </c>
      <c r="J23" s="12">
        <v>21.0</v>
      </c>
      <c r="K23" s="12">
        <v>15.91</v>
      </c>
      <c r="L23" s="12">
        <v>26.0</v>
      </c>
      <c r="M23" s="14">
        <v>4.028</v>
      </c>
      <c r="N23" s="14">
        <v>3.0</v>
      </c>
      <c r="O23" s="14">
        <v>148.0</v>
      </c>
      <c r="P23" s="15">
        <v>51.47540983606558</v>
      </c>
      <c r="Q23" s="14"/>
      <c r="R23" s="14"/>
    </row>
    <row r="24">
      <c r="A24" s="12" t="s">
        <v>171</v>
      </c>
      <c r="B24" s="12">
        <v>8800.0</v>
      </c>
      <c r="C24" s="12">
        <v>304.2</v>
      </c>
      <c r="D24" s="12">
        <v>10.0</v>
      </c>
      <c r="E24" s="12">
        <v>67.94</v>
      </c>
      <c r="F24" s="12">
        <v>41.0</v>
      </c>
      <c r="G24" s="12">
        <v>0.058</v>
      </c>
      <c r="H24" s="12">
        <v>31.0</v>
      </c>
      <c r="I24" s="12">
        <v>0.23</v>
      </c>
      <c r="J24" s="12">
        <v>20.0</v>
      </c>
      <c r="K24" s="12">
        <v>15.63</v>
      </c>
      <c r="L24" s="12">
        <v>22.0</v>
      </c>
      <c r="M24" s="14">
        <v>4.126</v>
      </c>
      <c r="N24" s="14">
        <v>25.0</v>
      </c>
      <c r="O24" s="14">
        <v>149.0</v>
      </c>
      <c r="P24" s="15">
        <v>51.14754098360657</v>
      </c>
      <c r="Q24" s="14"/>
      <c r="R24" s="14"/>
    </row>
    <row r="25">
      <c r="A25" s="12" t="s">
        <v>174</v>
      </c>
      <c r="B25" s="12">
        <v>7200.0</v>
      </c>
      <c r="C25" s="12">
        <v>291.1</v>
      </c>
      <c r="D25" s="12">
        <v>37.0</v>
      </c>
      <c r="E25" s="12">
        <v>67.8</v>
      </c>
      <c r="F25" s="12">
        <v>14.0</v>
      </c>
      <c r="G25" s="12">
        <v>-0.033</v>
      </c>
      <c r="H25" s="12">
        <v>39.0</v>
      </c>
      <c r="I25" s="12">
        <v>0.284</v>
      </c>
      <c r="J25" s="12">
        <v>18.0</v>
      </c>
      <c r="K25" s="12">
        <v>16.26</v>
      </c>
      <c r="L25" s="12">
        <v>28.0</v>
      </c>
      <c r="M25" s="14">
        <v>4.078</v>
      </c>
      <c r="N25" s="14">
        <v>16.0</v>
      </c>
      <c r="O25" s="14">
        <v>152.0</v>
      </c>
      <c r="P25" s="15">
        <v>50.1639344262295</v>
      </c>
      <c r="Q25" s="14"/>
      <c r="R25" s="14"/>
    </row>
    <row r="26">
      <c r="A26" s="12" t="s">
        <v>167</v>
      </c>
      <c r="B26" s="12">
        <v>8600.0</v>
      </c>
      <c r="C26" s="12">
        <v>290.4</v>
      </c>
      <c r="D26" s="12">
        <v>39.0</v>
      </c>
      <c r="E26" s="12">
        <v>67.65</v>
      </c>
      <c r="F26" s="12">
        <v>12.0</v>
      </c>
      <c r="G26" s="12">
        <v>-0.008</v>
      </c>
      <c r="H26" s="12">
        <v>36.0</v>
      </c>
      <c r="I26" s="12">
        <v>-0.086</v>
      </c>
      <c r="J26" s="12">
        <v>38.0</v>
      </c>
      <c r="K26" s="12">
        <v>15.47</v>
      </c>
      <c r="L26" s="12">
        <v>20.0</v>
      </c>
      <c r="M26" s="14">
        <v>4.054</v>
      </c>
      <c r="N26" s="14">
        <v>8.0</v>
      </c>
      <c r="O26" s="14">
        <v>153.0</v>
      </c>
      <c r="P26" s="15">
        <v>49.8360655737705</v>
      </c>
      <c r="Q26" s="14"/>
      <c r="R26" s="14"/>
    </row>
    <row r="27">
      <c r="A27" s="12" t="s">
        <v>68</v>
      </c>
      <c r="B27" s="12">
        <v>8000.0</v>
      </c>
      <c r="C27" s="12">
        <v>286.5</v>
      </c>
      <c r="D27" s="12">
        <v>45.0</v>
      </c>
      <c r="E27" s="12">
        <v>64.31</v>
      </c>
      <c r="F27" s="12">
        <v>6.0</v>
      </c>
      <c r="G27" s="12">
        <v>0.307</v>
      </c>
      <c r="H27" s="12">
        <v>10.0</v>
      </c>
      <c r="I27" s="12">
        <v>0.174</v>
      </c>
      <c r="J27" s="12">
        <v>25.0</v>
      </c>
      <c r="K27" s="12">
        <v>16.85</v>
      </c>
      <c r="L27" s="12">
        <v>34.0</v>
      </c>
      <c r="M27" s="14">
        <v>4.144</v>
      </c>
      <c r="N27" s="14">
        <v>34.0</v>
      </c>
      <c r="O27" s="14">
        <v>154.0</v>
      </c>
      <c r="P27" s="15">
        <v>49.50819672131147</v>
      </c>
      <c r="Q27" s="14"/>
      <c r="R27" s="14"/>
    </row>
    <row r="28">
      <c r="A28" s="12" t="s">
        <v>194</v>
      </c>
      <c r="B28" s="12">
        <v>6300.0</v>
      </c>
      <c r="C28" s="12">
        <v>292.0</v>
      </c>
      <c r="D28" s="12">
        <v>34.0</v>
      </c>
      <c r="E28" s="12">
        <v>66.15</v>
      </c>
      <c r="F28" s="12">
        <v>17.0</v>
      </c>
      <c r="G28" s="12">
        <v>0.054</v>
      </c>
      <c r="H28" s="12">
        <v>32.0</v>
      </c>
      <c r="I28" s="12">
        <v>0.584</v>
      </c>
      <c r="J28" s="12">
        <v>5.0</v>
      </c>
      <c r="K28" s="12">
        <v>16.93</v>
      </c>
      <c r="L28" s="12">
        <v>35.0</v>
      </c>
      <c r="M28" s="14">
        <v>4.136</v>
      </c>
      <c r="N28" s="14">
        <v>31.0</v>
      </c>
      <c r="O28" s="14">
        <v>154.0</v>
      </c>
      <c r="P28" s="15">
        <v>49.50819672131147</v>
      </c>
      <c r="Q28" s="14"/>
      <c r="R28" s="14"/>
    </row>
    <row r="29">
      <c r="A29" s="12" t="s">
        <v>122</v>
      </c>
      <c r="B29" s="12">
        <v>9200.0</v>
      </c>
      <c r="C29" s="12">
        <v>300.1</v>
      </c>
      <c r="D29" s="12">
        <v>14.0</v>
      </c>
      <c r="E29" s="12">
        <v>69.95</v>
      </c>
      <c r="F29" s="12">
        <v>37.0</v>
      </c>
      <c r="G29" s="12">
        <v>0.347</v>
      </c>
      <c r="H29" s="12">
        <v>7.0</v>
      </c>
      <c r="I29" s="12">
        <v>-0.391</v>
      </c>
      <c r="J29" s="12">
        <v>44.0</v>
      </c>
      <c r="K29" s="12">
        <v>14.14</v>
      </c>
      <c r="L29" s="12">
        <v>9.0</v>
      </c>
      <c r="M29" s="14">
        <v>4.192</v>
      </c>
      <c r="N29" s="14">
        <v>45.0</v>
      </c>
      <c r="O29" s="14">
        <v>156.0</v>
      </c>
      <c r="P29" s="15">
        <v>48.852459016393446</v>
      </c>
      <c r="Q29" s="14"/>
      <c r="R29" s="14"/>
    </row>
    <row r="30">
      <c r="A30" s="12" t="s">
        <v>201</v>
      </c>
      <c r="B30" s="12">
        <v>6400.0</v>
      </c>
      <c r="C30" s="12">
        <v>280.1</v>
      </c>
      <c r="D30" s="12">
        <v>50.0</v>
      </c>
      <c r="E30" s="12">
        <v>61.49</v>
      </c>
      <c r="F30" s="12">
        <v>1.0</v>
      </c>
      <c r="G30" s="12">
        <v>0.307</v>
      </c>
      <c r="H30" s="12">
        <v>10.0</v>
      </c>
      <c r="I30" s="12">
        <v>0.366</v>
      </c>
      <c r="J30" s="12">
        <v>16.0</v>
      </c>
      <c r="K30" s="12">
        <v>16.82</v>
      </c>
      <c r="L30" s="12">
        <v>33.0</v>
      </c>
      <c r="M30" s="14">
        <v>4.207</v>
      </c>
      <c r="N30" s="14">
        <v>46.0</v>
      </c>
      <c r="O30" s="14">
        <v>156.0</v>
      </c>
      <c r="P30" s="15">
        <v>48.852459016393446</v>
      </c>
      <c r="Q30" s="14"/>
      <c r="R30" s="14"/>
    </row>
    <row r="31">
      <c r="A31" s="12" t="s">
        <v>208</v>
      </c>
      <c r="B31" s="12">
        <v>6400.0</v>
      </c>
      <c r="C31" s="12">
        <v>291.8</v>
      </c>
      <c r="D31" s="12">
        <v>35.0</v>
      </c>
      <c r="E31" s="12">
        <v>65.88</v>
      </c>
      <c r="F31" s="12">
        <v>16.0</v>
      </c>
      <c r="G31" s="12">
        <v>-0.053</v>
      </c>
      <c r="H31" s="12">
        <v>40.0</v>
      </c>
      <c r="I31" s="12">
        <v>0.422</v>
      </c>
      <c r="J31" s="12">
        <v>10.0</v>
      </c>
      <c r="K31" s="12">
        <v>14.6</v>
      </c>
      <c r="L31" s="12">
        <v>16.0</v>
      </c>
      <c r="M31" s="14">
        <v>4.168</v>
      </c>
      <c r="N31" s="14">
        <v>40.0</v>
      </c>
      <c r="O31" s="14">
        <v>157.0</v>
      </c>
      <c r="P31" s="15">
        <v>48.52459016393442</v>
      </c>
      <c r="Q31" s="14"/>
      <c r="R31" s="14"/>
    </row>
    <row r="32">
      <c r="A32" s="12" t="s">
        <v>163</v>
      </c>
      <c r="B32" s="12">
        <v>7200.0</v>
      </c>
      <c r="C32" s="12">
        <v>295.0</v>
      </c>
      <c r="D32" s="12">
        <v>29.0</v>
      </c>
      <c r="E32" s="12">
        <v>61.39</v>
      </c>
      <c r="F32" s="12">
        <v>22.0</v>
      </c>
      <c r="G32" s="12">
        <v>-0.076</v>
      </c>
      <c r="H32" s="12">
        <v>42.0</v>
      </c>
      <c r="I32" s="12">
        <v>0.635</v>
      </c>
      <c r="J32" s="12">
        <v>3.0</v>
      </c>
      <c r="K32" s="12">
        <v>17.5</v>
      </c>
      <c r="L32" s="12">
        <v>42.0</v>
      </c>
      <c r="M32" s="14">
        <v>4.094</v>
      </c>
      <c r="N32" s="14">
        <v>20.0</v>
      </c>
      <c r="O32" s="14">
        <v>158.0</v>
      </c>
      <c r="P32" s="15">
        <v>48.19672131147541</v>
      </c>
      <c r="Q32" s="14"/>
      <c r="R32" s="14"/>
    </row>
    <row r="33">
      <c r="A33" s="12" t="s">
        <v>213</v>
      </c>
      <c r="B33" s="12">
        <v>6700.0</v>
      </c>
      <c r="C33" s="12">
        <v>299.1</v>
      </c>
      <c r="D33" s="12">
        <v>18.0</v>
      </c>
      <c r="E33" s="12">
        <v>66.67</v>
      </c>
      <c r="F33" s="12">
        <v>33.0</v>
      </c>
      <c r="G33" s="12">
        <v>0.282</v>
      </c>
      <c r="H33" s="12">
        <v>16.0</v>
      </c>
      <c r="I33" s="12">
        <v>0.038</v>
      </c>
      <c r="J33" s="12">
        <v>32.0</v>
      </c>
      <c r="K33" s="12">
        <v>14.95</v>
      </c>
      <c r="L33" s="12">
        <v>18.0</v>
      </c>
      <c r="M33" s="14">
        <v>4.171</v>
      </c>
      <c r="N33" s="14">
        <v>42.0</v>
      </c>
      <c r="O33" s="14">
        <v>159.0</v>
      </c>
      <c r="P33" s="15">
        <v>47.868852459016395</v>
      </c>
      <c r="Q33" s="14"/>
      <c r="R33" s="14"/>
    </row>
    <row r="34">
      <c r="A34" s="12" t="s">
        <v>216</v>
      </c>
      <c r="B34" s="12">
        <v>7500.0</v>
      </c>
      <c r="C34" s="12">
        <v>305.5</v>
      </c>
      <c r="D34" s="12">
        <v>6.0</v>
      </c>
      <c r="E34" s="12">
        <v>69.32</v>
      </c>
      <c r="F34" s="12">
        <v>45.0</v>
      </c>
      <c r="G34" s="12">
        <v>0.168</v>
      </c>
      <c r="H34" s="12">
        <v>23.0</v>
      </c>
      <c r="I34" s="12">
        <v>-0.327</v>
      </c>
      <c r="J34" s="12">
        <v>41.0</v>
      </c>
      <c r="K34" s="12">
        <v>16.09</v>
      </c>
      <c r="L34" s="12">
        <v>27.0</v>
      </c>
      <c r="M34" s="14">
        <v>4.091</v>
      </c>
      <c r="N34" s="14">
        <v>19.0</v>
      </c>
      <c r="O34" s="14">
        <v>161.0</v>
      </c>
      <c r="P34" s="15">
        <v>47.21311475409836</v>
      </c>
      <c r="Q34" s="14"/>
      <c r="R34" s="14"/>
    </row>
    <row r="35">
      <c r="A35" s="12" t="s">
        <v>99</v>
      </c>
      <c r="B35" s="12">
        <v>7800.0</v>
      </c>
      <c r="C35" s="12">
        <v>293.8</v>
      </c>
      <c r="D35" s="12">
        <v>31.0</v>
      </c>
      <c r="E35" s="12">
        <v>62.87</v>
      </c>
      <c r="F35" s="12">
        <v>20.0</v>
      </c>
      <c r="G35" s="12">
        <v>0.086</v>
      </c>
      <c r="H35" s="12">
        <v>29.0</v>
      </c>
      <c r="I35" s="12">
        <v>0.539</v>
      </c>
      <c r="J35" s="12">
        <v>6.0</v>
      </c>
      <c r="K35" s="12">
        <v>16.81</v>
      </c>
      <c r="L35" s="12">
        <v>32.0</v>
      </c>
      <c r="M35" s="14">
        <v>4.208</v>
      </c>
      <c r="N35" s="14">
        <v>47.0</v>
      </c>
      <c r="O35" s="14">
        <v>165.0</v>
      </c>
      <c r="P35" s="15">
        <v>45.90163934426229</v>
      </c>
      <c r="Q35" s="14"/>
      <c r="R35" s="14"/>
    </row>
    <row r="36">
      <c r="A36" s="12" t="s">
        <v>95</v>
      </c>
      <c r="B36" s="12">
        <v>11100.0</v>
      </c>
      <c r="C36" s="12">
        <v>307.1</v>
      </c>
      <c r="D36" s="12">
        <v>2.0</v>
      </c>
      <c r="E36" s="12">
        <v>64.78</v>
      </c>
      <c r="F36" s="12">
        <v>49.0</v>
      </c>
      <c r="G36" s="12">
        <v>0.225</v>
      </c>
      <c r="H36" s="12">
        <v>20.0</v>
      </c>
      <c r="I36" s="12">
        <v>0.444</v>
      </c>
      <c r="J36" s="12">
        <v>8.0</v>
      </c>
      <c r="K36" s="12">
        <v>17.96</v>
      </c>
      <c r="L36" s="12">
        <v>43.0</v>
      </c>
      <c r="M36" s="14">
        <v>4.189</v>
      </c>
      <c r="N36" s="14">
        <v>44.0</v>
      </c>
      <c r="O36" s="14">
        <v>166.0</v>
      </c>
      <c r="P36" s="15">
        <v>45.57377049180328</v>
      </c>
      <c r="Q36" s="14"/>
      <c r="R36" s="14"/>
    </row>
    <row r="37">
      <c r="A37" s="12" t="s">
        <v>100</v>
      </c>
      <c r="B37" s="12">
        <v>7400.0</v>
      </c>
      <c r="C37" s="12">
        <v>296.5</v>
      </c>
      <c r="D37" s="12">
        <v>24.0</v>
      </c>
      <c r="E37" s="12">
        <v>67.0</v>
      </c>
      <c r="F37" s="12">
        <v>26.0</v>
      </c>
      <c r="G37" s="12">
        <v>0.091</v>
      </c>
      <c r="H37" s="12">
        <v>28.0</v>
      </c>
      <c r="I37" s="12">
        <v>-0.047</v>
      </c>
      <c r="J37" s="12">
        <v>35.0</v>
      </c>
      <c r="K37" s="12">
        <v>16.47</v>
      </c>
      <c r="L37" s="12">
        <v>29.0</v>
      </c>
      <c r="M37" s="14">
        <v>4.118</v>
      </c>
      <c r="N37" s="14">
        <v>24.0</v>
      </c>
      <c r="O37" s="14">
        <v>166.0</v>
      </c>
      <c r="P37" s="15">
        <v>45.57377049180328</v>
      </c>
      <c r="Q37" s="14"/>
      <c r="R37" s="14"/>
    </row>
    <row r="38">
      <c r="A38" s="12" t="s">
        <v>227</v>
      </c>
      <c r="B38" s="12">
        <v>6800.0</v>
      </c>
      <c r="C38" s="12">
        <v>289.8</v>
      </c>
      <c r="D38" s="12">
        <v>41.0</v>
      </c>
      <c r="E38" s="12">
        <v>67.49</v>
      </c>
      <c r="F38" s="12">
        <v>10.0</v>
      </c>
      <c r="G38" s="12">
        <v>0.05</v>
      </c>
      <c r="H38" s="12">
        <v>33.0</v>
      </c>
      <c r="I38" s="12">
        <v>0.019</v>
      </c>
      <c r="J38" s="12">
        <v>34.0</v>
      </c>
      <c r="K38" s="12">
        <v>15.33</v>
      </c>
      <c r="L38" s="12">
        <v>19.0</v>
      </c>
      <c r="M38" s="14">
        <v>4.129</v>
      </c>
      <c r="N38" s="14">
        <v>29.0</v>
      </c>
      <c r="O38" s="14">
        <v>166.0</v>
      </c>
      <c r="P38" s="15">
        <v>45.57377049180328</v>
      </c>
      <c r="Q38" s="14"/>
      <c r="R38" s="14"/>
    </row>
    <row r="39">
      <c r="A39" s="12" t="s">
        <v>223</v>
      </c>
      <c r="B39" s="12">
        <v>7600.0</v>
      </c>
      <c r="C39" s="12">
        <v>305.6</v>
      </c>
      <c r="D39" s="12">
        <v>5.0</v>
      </c>
      <c r="E39" s="12">
        <v>63.05</v>
      </c>
      <c r="F39" s="12">
        <v>46.0</v>
      </c>
      <c r="G39" s="12">
        <v>0.139</v>
      </c>
      <c r="H39" s="12">
        <v>24.0</v>
      </c>
      <c r="I39" s="12">
        <v>0.02</v>
      </c>
      <c r="J39" s="12">
        <v>33.0</v>
      </c>
      <c r="K39" s="12">
        <v>18.27</v>
      </c>
      <c r="L39" s="12">
        <v>47.0</v>
      </c>
      <c r="M39" s="14">
        <v>4.141</v>
      </c>
      <c r="N39" s="14">
        <v>33.0</v>
      </c>
      <c r="O39" s="14">
        <v>188.0</v>
      </c>
      <c r="P39" s="15">
        <v>38.36065573770492</v>
      </c>
      <c r="Q39" s="14"/>
      <c r="R39" s="14"/>
    </row>
    <row r="40">
      <c r="A40" s="12" t="s">
        <v>241</v>
      </c>
      <c r="B40" s="12">
        <v>6800.0</v>
      </c>
      <c r="C40" s="12">
        <v>298.8</v>
      </c>
      <c r="D40" s="12">
        <v>19.0</v>
      </c>
      <c r="E40" s="12">
        <v>66.2</v>
      </c>
      <c r="F40" s="12">
        <v>30.0</v>
      </c>
      <c r="G40" s="12">
        <v>0.098</v>
      </c>
      <c r="H40" s="12">
        <v>27.0</v>
      </c>
      <c r="I40" s="12">
        <v>-0.407</v>
      </c>
      <c r="J40" s="12">
        <v>45.0</v>
      </c>
      <c r="K40" s="12">
        <v>17.45</v>
      </c>
      <c r="L40" s="12">
        <v>41.0</v>
      </c>
      <c r="M40" s="14">
        <v>4.127</v>
      </c>
      <c r="N40" s="14">
        <v>27.0</v>
      </c>
      <c r="O40" s="14">
        <v>189.0</v>
      </c>
      <c r="P40" s="15">
        <v>38.032786885245905</v>
      </c>
      <c r="Q40" s="14"/>
      <c r="R40" s="14"/>
    </row>
    <row r="41">
      <c r="A41" s="12" t="s">
        <v>37</v>
      </c>
      <c r="B41" s="12">
        <v>6900.0</v>
      </c>
      <c r="C41" s="12">
        <v>293.2</v>
      </c>
      <c r="D41" s="12">
        <v>32.0</v>
      </c>
      <c r="E41" s="12">
        <v>66.83</v>
      </c>
      <c r="F41" s="12">
        <v>18.0</v>
      </c>
      <c r="G41" s="12">
        <v>-0.022</v>
      </c>
      <c r="H41" s="12">
        <v>37.0</v>
      </c>
      <c r="I41" s="12">
        <v>-0.052</v>
      </c>
      <c r="J41" s="12">
        <v>36.0</v>
      </c>
      <c r="K41" s="12">
        <v>17.08</v>
      </c>
      <c r="L41" s="12">
        <v>38.0</v>
      </c>
      <c r="M41" s="14">
        <v>4.163</v>
      </c>
      <c r="N41" s="14">
        <v>39.0</v>
      </c>
      <c r="O41" s="14">
        <v>200.0</v>
      </c>
      <c r="P41" s="15">
        <v>34.42622950819673</v>
      </c>
      <c r="Q41" s="14"/>
      <c r="R41" s="14"/>
    </row>
    <row r="42">
      <c r="A42" s="12" t="s">
        <v>103</v>
      </c>
      <c r="B42" s="12">
        <v>6600.0</v>
      </c>
      <c r="C42" s="12">
        <v>285.4</v>
      </c>
      <c r="D42" s="12">
        <v>48.0</v>
      </c>
      <c r="E42" s="12">
        <v>64.27</v>
      </c>
      <c r="F42" s="12">
        <v>3.0</v>
      </c>
      <c r="G42" s="12">
        <v>-0.386</v>
      </c>
      <c r="H42" s="12">
        <v>49.0</v>
      </c>
      <c r="I42" s="12">
        <v>0.148</v>
      </c>
      <c r="J42" s="12">
        <v>26.0</v>
      </c>
      <c r="K42" s="12">
        <v>16.76</v>
      </c>
      <c r="L42" s="12">
        <v>31.0</v>
      </c>
      <c r="M42" s="14">
        <v>4.186</v>
      </c>
      <c r="N42" s="14">
        <v>43.0</v>
      </c>
      <c r="O42" s="14">
        <v>200.0</v>
      </c>
      <c r="P42" s="15">
        <v>34.42622950819673</v>
      </c>
      <c r="Q42" s="14"/>
      <c r="R42" s="14"/>
    </row>
    <row r="43">
      <c r="A43" s="12" t="s">
        <v>200</v>
      </c>
      <c r="B43" s="12">
        <v>6500.0</v>
      </c>
      <c r="C43" s="12">
        <v>295.4</v>
      </c>
      <c r="D43" s="12">
        <v>27.0</v>
      </c>
      <c r="E43" s="12">
        <v>63.84</v>
      </c>
      <c r="F43" s="12">
        <v>24.0</v>
      </c>
      <c r="G43" s="12">
        <v>-0.054</v>
      </c>
      <c r="H43" s="12">
        <v>41.0</v>
      </c>
      <c r="I43" s="12">
        <v>0.089</v>
      </c>
      <c r="J43" s="12">
        <v>29.0</v>
      </c>
      <c r="K43" s="12">
        <v>18.52</v>
      </c>
      <c r="L43" s="12">
        <v>48.0</v>
      </c>
      <c r="M43" s="14">
        <v>4.15</v>
      </c>
      <c r="N43" s="14">
        <v>36.0</v>
      </c>
      <c r="O43" s="14">
        <v>205.0</v>
      </c>
      <c r="P43" s="15">
        <v>32.786885245901644</v>
      </c>
      <c r="Q43" s="14"/>
      <c r="R43" s="14"/>
    </row>
    <row r="44">
      <c r="A44" s="12" t="s">
        <v>144</v>
      </c>
      <c r="B44" s="12">
        <v>6100.0</v>
      </c>
      <c r="C44" s="12">
        <v>289.7</v>
      </c>
      <c r="D44" s="12">
        <v>42.0</v>
      </c>
      <c r="E44" s="12">
        <v>65.89</v>
      </c>
      <c r="F44" s="12">
        <v>9.0</v>
      </c>
      <c r="G44" s="12">
        <v>0.293</v>
      </c>
      <c r="H44" s="12">
        <v>14.0</v>
      </c>
      <c r="I44" s="12">
        <v>-0.486</v>
      </c>
      <c r="J44" s="12">
        <v>47.0</v>
      </c>
      <c r="K44" s="12">
        <v>18.23</v>
      </c>
      <c r="L44" s="12">
        <v>45.0</v>
      </c>
      <c r="M44" s="14">
        <v>4.212</v>
      </c>
      <c r="N44" s="14">
        <v>48.0</v>
      </c>
      <c r="O44" s="14">
        <v>205.0</v>
      </c>
      <c r="P44" s="15">
        <v>32.786885245901644</v>
      </c>
      <c r="Q44" s="14"/>
      <c r="R44" s="14"/>
    </row>
    <row r="45">
      <c r="A45" s="12" t="s">
        <v>255</v>
      </c>
      <c r="B45" s="12">
        <v>6300.0</v>
      </c>
      <c r="C45" s="12">
        <v>305.2</v>
      </c>
      <c r="D45" s="12">
        <v>8.0</v>
      </c>
      <c r="E45" s="12">
        <v>68.52</v>
      </c>
      <c r="F45" s="12">
        <v>43.0</v>
      </c>
      <c r="G45" s="12">
        <v>-0.424</v>
      </c>
      <c r="H45" s="12">
        <v>50.0</v>
      </c>
      <c r="I45" s="12">
        <v>0.061</v>
      </c>
      <c r="J45" s="12">
        <v>31.0</v>
      </c>
      <c r="K45" s="12">
        <v>15.82</v>
      </c>
      <c r="L45" s="12">
        <v>25.0</v>
      </c>
      <c r="M45" s="14">
        <v>4.249</v>
      </c>
      <c r="N45" s="14">
        <v>49.0</v>
      </c>
      <c r="O45" s="14">
        <v>206.0</v>
      </c>
      <c r="P45" s="15">
        <v>32.45901639344262</v>
      </c>
      <c r="Q45" s="14"/>
      <c r="R45" s="14"/>
    </row>
    <row r="46">
      <c r="A46" s="12" t="s">
        <v>257</v>
      </c>
      <c r="B46" s="12">
        <v>6700.0</v>
      </c>
      <c r="C46" s="12">
        <v>299.2</v>
      </c>
      <c r="D46" s="12">
        <v>16.0</v>
      </c>
      <c r="E46" s="12">
        <v>67.4</v>
      </c>
      <c r="F46" s="12">
        <v>34.0</v>
      </c>
      <c r="G46" s="12">
        <v>-0.029</v>
      </c>
      <c r="H46" s="12">
        <v>38.0</v>
      </c>
      <c r="I46" s="12">
        <v>-0.369</v>
      </c>
      <c r="J46" s="12">
        <v>43.0</v>
      </c>
      <c r="K46" s="12">
        <v>16.99</v>
      </c>
      <c r="L46" s="12">
        <v>37.0</v>
      </c>
      <c r="M46" s="14">
        <v>4.168</v>
      </c>
      <c r="N46" s="14">
        <v>40.0</v>
      </c>
      <c r="O46" s="14">
        <v>208.0</v>
      </c>
      <c r="P46" s="15">
        <v>31.803278688524593</v>
      </c>
      <c r="Q46" s="14"/>
      <c r="R46" s="14"/>
    </row>
    <row r="47">
      <c r="A47" s="12" t="s">
        <v>6</v>
      </c>
      <c r="B47" s="12">
        <v>7500.0</v>
      </c>
      <c r="C47" s="12">
        <v>300.8</v>
      </c>
      <c r="D47" s="12">
        <v>13.0</v>
      </c>
      <c r="E47" s="12">
        <v>66.41</v>
      </c>
      <c r="F47" s="12">
        <v>38.0</v>
      </c>
      <c r="G47" s="12">
        <v>0.062</v>
      </c>
      <c r="H47" s="12">
        <v>30.0</v>
      </c>
      <c r="I47" s="12">
        <v>-0.49</v>
      </c>
      <c r="J47" s="12">
        <v>48.0</v>
      </c>
      <c r="K47" s="12">
        <v>18.18</v>
      </c>
      <c r="L47" s="12">
        <v>44.0</v>
      </c>
      <c r="M47" s="14">
        <v>4.15</v>
      </c>
      <c r="N47" s="14">
        <v>36.0</v>
      </c>
      <c r="O47" s="14">
        <v>209.0</v>
      </c>
      <c r="P47" s="15">
        <v>31.47540983606557</v>
      </c>
      <c r="Q47" s="14"/>
      <c r="R47" s="14"/>
    </row>
    <row r="48">
      <c r="A48" s="12" t="s">
        <v>82</v>
      </c>
      <c r="B48" s="12">
        <v>7700.0</v>
      </c>
      <c r="C48" s="12">
        <v>306.1</v>
      </c>
      <c r="D48" s="12">
        <v>4.0</v>
      </c>
      <c r="E48" s="12">
        <v>62.47</v>
      </c>
      <c r="F48" s="12">
        <v>47.0</v>
      </c>
      <c r="G48" s="12">
        <v>-0.226</v>
      </c>
      <c r="H48" s="12">
        <v>48.0</v>
      </c>
      <c r="I48" s="12">
        <v>-0.333</v>
      </c>
      <c r="J48" s="12">
        <v>42.0</v>
      </c>
      <c r="K48" s="12">
        <v>19.73</v>
      </c>
      <c r="L48" s="12">
        <v>49.0</v>
      </c>
      <c r="M48" s="14">
        <v>4.103</v>
      </c>
      <c r="N48" s="14">
        <v>21.0</v>
      </c>
      <c r="O48" s="14">
        <v>211.0</v>
      </c>
      <c r="P48" s="15">
        <v>30.819672131147545</v>
      </c>
      <c r="Q48" s="14"/>
      <c r="R48" s="14"/>
    </row>
    <row r="49">
      <c r="A49" s="12" t="s">
        <v>258</v>
      </c>
      <c r="B49" s="12">
        <v>6200.0</v>
      </c>
      <c r="C49" s="12">
        <v>286.1</v>
      </c>
      <c r="D49" s="12">
        <v>46.0</v>
      </c>
      <c r="E49" s="12">
        <v>66.87</v>
      </c>
      <c r="F49" s="12">
        <v>5.0</v>
      </c>
      <c r="G49" s="12">
        <v>-0.101</v>
      </c>
      <c r="H49" s="12">
        <v>44.0</v>
      </c>
      <c r="I49" s="12">
        <v>-0.312</v>
      </c>
      <c r="J49" s="12">
        <v>40.0</v>
      </c>
      <c r="K49" s="12">
        <v>17.08</v>
      </c>
      <c r="L49" s="12">
        <v>38.0</v>
      </c>
      <c r="M49" s="14">
        <v>4.151</v>
      </c>
      <c r="N49" s="14">
        <v>38.0</v>
      </c>
      <c r="O49" s="14">
        <v>211.0</v>
      </c>
      <c r="P49" s="15">
        <v>30.819672131147545</v>
      </c>
      <c r="Q49" s="14"/>
      <c r="R49" s="14"/>
    </row>
    <row r="50">
      <c r="A50" s="12" t="s">
        <v>266</v>
      </c>
      <c r="B50" s="12">
        <v>6500.0</v>
      </c>
      <c r="C50" s="12">
        <v>301.2</v>
      </c>
      <c r="D50" s="12">
        <v>12.0</v>
      </c>
      <c r="E50" s="12">
        <v>67.0</v>
      </c>
      <c r="F50" s="12">
        <v>39.0</v>
      </c>
      <c r="G50" s="12">
        <v>-0.095</v>
      </c>
      <c r="H50" s="12">
        <v>43.0</v>
      </c>
      <c r="I50" s="12">
        <v>-0.563</v>
      </c>
      <c r="J50" s="12">
        <v>50.0</v>
      </c>
      <c r="K50" s="12">
        <v>17.4</v>
      </c>
      <c r="L50" s="12">
        <v>40.0</v>
      </c>
      <c r="M50" s="14">
        <v>4.149</v>
      </c>
      <c r="N50" s="14">
        <v>35.0</v>
      </c>
      <c r="O50" s="14">
        <v>219.0</v>
      </c>
      <c r="P50" s="15">
        <v>28.196721311475414</v>
      </c>
      <c r="Q50" s="14"/>
      <c r="R50" s="14"/>
    </row>
    <row r="51">
      <c r="A51" s="12" t="s">
        <v>268</v>
      </c>
      <c r="B51" s="12">
        <v>6200.0</v>
      </c>
      <c r="C51" s="12">
        <v>285.5</v>
      </c>
      <c r="D51" s="12">
        <v>47.0</v>
      </c>
      <c r="E51" s="12">
        <v>59.39</v>
      </c>
      <c r="F51" s="12">
        <v>4.0</v>
      </c>
      <c r="G51" s="12">
        <v>0.235</v>
      </c>
      <c r="H51" s="12">
        <v>19.0</v>
      </c>
      <c r="I51" s="12">
        <v>-0.518</v>
      </c>
      <c r="J51" s="12">
        <v>49.0</v>
      </c>
      <c r="K51" s="12">
        <v>21.26</v>
      </c>
      <c r="L51" s="12">
        <v>50.0</v>
      </c>
      <c r="M51" s="14">
        <v>4.26</v>
      </c>
      <c r="N51" s="14">
        <v>50.0</v>
      </c>
      <c r="O51" s="14">
        <v>219.0</v>
      </c>
      <c r="P51" s="15">
        <v>28.196721311475414</v>
      </c>
      <c r="Q51" s="14"/>
      <c r="R51" s="14"/>
    </row>
  </sheetData>
  <conditionalFormatting sqref="B2:B5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P2:P51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C2:C51">
    <cfRule type="colorScale" priority="3">
      <colorScale>
        <cfvo type="min"/>
        <cfvo type="percentile" val="50"/>
        <cfvo type="max"/>
        <color rgb="FFEA8A71"/>
        <color rgb="FFFFD666"/>
        <color rgb="FF57BB8A"/>
      </colorScale>
    </cfRule>
  </conditionalFormatting>
  <conditionalFormatting sqref="E2:E51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51">
    <cfRule type="colorScale" priority="5">
      <colorScale>
        <cfvo type="min"/>
        <cfvo type="percentile" val="50"/>
        <cfvo type="max"/>
        <color rgb="FFE67C73"/>
        <color rgb="FFFFD666"/>
        <color rgb="FF69BE86"/>
      </colorScale>
    </cfRule>
  </conditionalFormatting>
  <conditionalFormatting sqref="I2:I51">
    <cfRule type="colorScale" priority="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K2:K51">
    <cfRule type="colorScale" priority="7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M2:M51">
    <cfRule type="colorScale" priority="8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8" t="s">
        <v>20</v>
      </c>
      <c r="B1" s="8" t="s">
        <v>9</v>
      </c>
      <c r="C1" s="8" t="s">
        <v>754</v>
      </c>
      <c r="D1" s="8" t="s">
        <v>755</v>
      </c>
    </row>
    <row r="2">
      <c r="A2" s="3" t="s">
        <v>40</v>
      </c>
      <c r="B2" s="3">
        <v>12000.0</v>
      </c>
      <c r="C2" s="3">
        <v>8.0</v>
      </c>
      <c r="D2" s="212">
        <f t="shared" ref="D2:D77" si="1">1/(1+C2)</f>
        <v>0.1111111111</v>
      </c>
    </row>
    <row r="3">
      <c r="A3" s="3" t="s">
        <v>97</v>
      </c>
      <c r="B3" s="3">
        <v>11800.0</v>
      </c>
      <c r="C3" s="3">
        <v>9.0</v>
      </c>
      <c r="D3" s="212">
        <f t="shared" si="1"/>
        <v>0.1</v>
      </c>
    </row>
    <row r="4">
      <c r="A4" s="3" t="s">
        <v>63</v>
      </c>
      <c r="B4" s="3">
        <v>11400.0</v>
      </c>
      <c r="C4" s="3">
        <v>10.0</v>
      </c>
      <c r="D4" s="212">
        <f t="shared" si="1"/>
        <v>0.09090909091</v>
      </c>
    </row>
    <row r="5">
      <c r="A5" s="3" t="s">
        <v>95</v>
      </c>
      <c r="B5" s="3">
        <v>11100.0</v>
      </c>
      <c r="C5" s="3">
        <v>16.0</v>
      </c>
      <c r="D5" s="212">
        <f t="shared" si="1"/>
        <v>0.05882352941</v>
      </c>
    </row>
    <row r="6">
      <c r="A6" s="3" t="s">
        <v>64</v>
      </c>
      <c r="B6" s="3">
        <v>10600.0</v>
      </c>
      <c r="C6" s="3">
        <v>18.0</v>
      </c>
      <c r="D6" s="212">
        <f t="shared" si="1"/>
        <v>0.05263157895</v>
      </c>
    </row>
    <row r="7">
      <c r="A7" s="3" t="s">
        <v>34</v>
      </c>
      <c r="B7" s="3">
        <v>10200.0</v>
      </c>
      <c r="C7" s="3">
        <v>18.0</v>
      </c>
      <c r="D7" s="212">
        <f t="shared" si="1"/>
        <v>0.05263157895</v>
      </c>
    </row>
    <row r="8">
      <c r="A8" s="3" t="s">
        <v>138</v>
      </c>
      <c r="B8" s="3">
        <v>9700.0</v>
      </c>
      <c r="C8" s="3">
        <v>22.0</v>
      </c>
      <c r="D8" s="212">
        <f t="shared" si="1"/>
        <v>0.04347826087</v>
      </c>
    </row>
    <row r="9">
      <c r="A9" s="3" t="s">
        <v>109</v>
      </c>
      <c r="B9" s="3">
        <v>9500.0</v>
      </c>
      <c r="C9" s="3">
        <v>25.0</v>
      </c>
      <c r="D9" s="212">
        <f t="shared" si="1"/>
        <v>0.03846153846</v>
      </c>
    </row>
    <row r="10">
      <c r="A10" s="3" t="s">
        <v>50</v>
      </c>
      <c r="B10" s="3">
        <v>9900.0</v>
      </c>
      <c r="C10" s="3">
        <v>25.0</v>
      </c>
      <c r="D10" s="212">
        <f t="shared" si="1"/>
        <v>0.03846153846</v>
      </c>
    </row>
    <row r="11">
      <c r="A11" s="3" t="s">
        <v>142</v>
      </c>
      <c r="B11" s="3">
        <v>9400.0</v>
      </c>
      <c r="C11" s="3">
        <v>25.0</v>
      </c>
      <c r="D11" s="212">
        <f t="shared" si="1"/>
        <v>0.03846153846</v>
      </c>
    </row>
    <row r="12">
      <c r="A12" s="3" t="s">
        <v>171</v>
      </c>
      <c r="B12" s="3">
        <v>8800.0</v>
      </c>
      <c r="C12" s="3">
        <v>30.0</v>
      </c>
      <c r="D12" s="212">
        <f t="shared" si="1"/>
        <v>0.03225806452</v>
      </c>
    </row>
    <row r="13">
      <c r="A13" s="3" t="s">
        <v>42</v>
      </c>
      <c r="B13" s="3">
        <v>9300.0</v>
      </c>
      <c r="C13" s="3">
        <v>30.0</v>
      </c>
      <c r="D13" s="212">
        <f t="shared" si="1"/>
        <v>0.03225806452</v>
      </c>
    </row>
    <row r="14">
      <c r="A14" s="3" t="s">
        <v>122</v>
      </c>
      <c r="B14" s="3">
        <v>9200.0</v>
      </c>
      <c r="C14" s="3">
        <v>33.0</v>
      </c>
      <c r="D14" s="212">
        <f t="shared" si="1"/>
        <v>0.02941176471</v>
      </c>
    </row>
    <row r="15">
      <c r="A15" s="3" t="s">
        <v>111</v>
      </c>
      <c r="B15" s="3">
        <v>9000.0</v>
      </c>
      <c r="C15" s="3">
        <v>35.0</v>
      </c>
      <c r="D15" s="212">
        <f t="shared" si="1"/>
        <v>0.02777777778</v>
      </c>
    </row>
    <row r="16">
      <c r="A16" s="3" t="s">
        <v>167</v>
      </c>
      <c r="B16" s="3">
        <v>8600.0</v>
      </c>
      <c r="C16" s="3">
        <v>40.0</v>
      </c>
      <c r="D16" s="212">
        <f t="shared" si="1"/>
        <v>0.0243902439</v>
      </c>
    </row>
    <row r="17">
      <c r="A17" s="3" t="s">
        <v>117</v>
      </c>
      <c r="B17" s="3">
        <v>8300.0</v>
      </c>
      <c r="C17" s="3">
        <v>40.0</v>
      </c>
      <c r="D17" s="212">
        <f t="shared" si="1"/>
        <v>0.0243902439</v>
      </c>
    </row>
    <row r="18">
      <c r="A18" s="3" t="s">
        <v>86</v>
      </c>
      <c r="B18" s="3">
        <v>8000.0</v>
      </c>
      <c r="C18" s="3">
        <v>40.0</v>
      </c>
      <c r="D18" s="212">
        <f t="shared" si="1"/>
        <v>0.0243902439</v>
      </c>
    </row>
    <row r="19">
      <c r="A19" s="3" t="s">
        <v>136</v>
      </c>
      <c r="B19" s="3">
        <v>8400.0</v>
      </c>
      <c r="C19" s="3">
        <v>45.0</v>
      </c>
      <c r="D19" s="212">
        <f t="shared" si="1"/>
        <v>0.02173913043</v>
      </c>
    </row>
    <row r="20">
      <c r="A20" s="3" t="s">
        <v>147</v>
      </c>
      <c r="B20" s="3">
        <v>8200.0</v>
      </c>
      <c r="C20" s="3">
        <v>45.0</v>
      </c>
      <c r="D20" s="212">
        <f t="shared" si="1"/>
        <v>0.02173913043</v>
      </c>
    </row>
    <row r="21">
      <c r="A21" s="19" t="s">
        <v>551</v>
      </c>
      <c r="B21" s="3">
        <v>8100.0</v>
      </c>
      <c r="C21" s="3">
        <v>45.0</v>
      </c>
      <c r="D21" s="212">
        <f t="shared" si="1"/>
        <v>0.02173913043</v>
      </c>
    </row>
    <row r="22">
      <c r="A22" s="3" t="s">
        <v>131</v>
      </c>
      <c r="B22" s="3">
        <v>7900.0</v>
      </c>
      <c r="C22" s="3">
        <v>50.0</v>
      </c>
      <c r="D22" s="212">
        <f t="shared" si="1"/>
        <v>0.01960784314</v>
      </c>
    </row>
    <row r="23">
      <c r="A23" s="19" t="s">
        <v>158</v>
      </c>
      <c r="B23" s="3">
        <v>7900.0</v>
      </c>
      <c r="C23" s="3">
        <v>60.0</v>
      </c>
      <c r="D23" s="212">
        <f t="shared" si="1"/>
        <v>0.01639344262</v>
      </c>
    </row>
    <row r="24">
      <c r="A24" s="3" t="s">
        <v>174</v>
      </c>
      <c r="B24" s="3">
        <v>7200.0</v>
      </c>
      <c r="C24" s="3">
        <v>60.0</v>
      </c>
      <c r="D24" s="212">
        <f t="shared" si="1"/>
        <v>0.01639344262</v>
      </c>
    </row>
    <row r="25">
      <c r="A25" s="3" t="s">
        <v>6</v>
      </c>
      <c r="B25" s="3">
        <v>7500.0</v>
      </c>
      <c r="C25" s="3">
        <v>60.0</v>
      </c>
      <c r="D25" s="212">
        <f t="shared" si="1"/>
        <v>0.01639344262</v>
      </c>
    </row>
    <row r="26">
      <c r="A26" s="3" t="s">
        <v>275</v>
      </c>
      <c r="B26" s="3">
        <v>7300.0</v>
      </c>
      <c r="C26" s="3">
        <v>60.0</v>
      </c>
      <c r="D26" s="212">
        <f t="shared" si="1"/>
        <v>0.01639344262</v>
      </c>
    </row>
    <row r="27">
      <c r="A27" s="3" t="s">
        <v>68</v>
      </c>
      <c r="B27" s="3">
        <v>8000.0</v>
      </c>
      <c r="C27" s="3">
        <v>60.0</v>
      </c>
      <c r="D27" s="212">
        <f t="shared" si="1"/>
        <v>0.01639344262</v>
      </c>
    </row>
    <row r="28">
      <c r="A28" s="3" t="s">
        <v>163</v>
      </c>
      <c r="B28" s="3">
        <v>7200.0</v>
      </c>
      <c r="C28" s="3">
        <v>66.0</v>
      </c>
      <c r="D28" s="212">
        <f t="shared" si="1"/>
        <v>0.01492537313</v>
      </c>
    </row>
    <row r="29">
      <c r="A29" s="3" t="s">
        <v>99</v>
      </c>
      <c r="B29" s="3">
        <v>7800.0</v>
      </c>
      <c r="C29" s="3">
        <v>66.0</v>
      </c>
      <c r="D29" s="212">
        <f t="shared" si="1"/>
        <v>0.01492537313</v>
      </c>
    </row>
    <row r="30">
      <c r="A30" s="3" t="s">
        <v>93</v>
      </c>
      <c r="B30" s="3">
        <v>7800.0</v>
      </c>
      <c r="C30" s="3">
        <v>66.0</v>
      </c>
      <c r="D30" s="212">
        <f t="shared" si="1"/>
        <v>0.01492537313</v>
      </c>
    </row>
    <row r="31">
      <c r="A31" s="3" t="s">
        <v>100</v>
      </c>
      <c r="B31" s="3">
        <v>7400.0</v>
      </c>
      <c r="C31" s="3">
        <v>70.0</v>
      </c>
      <c r="D31" s="212">
        <f t="shared" si="1"/>
        <v>0.01408450704</v>
      </c>
    </row>
    <row r="32">
      <c r="A32" s="3" t="s">
        <v>216</v>
      </c>
      <c r="B32" s="3">
        <v>7500.0</v>
      </c>
      <c r="C32" s="3">
        <v>70.0</v>
      </c>
      <c r="D32" s="212">
        <f t="shared" si="1"/>
        <v>0.01408450704</v>
      </c>
    </row>
    <row r="33">
      <c r="A33" s="3" t="s">
        <v>82</v>
      </c>
      <c r="B33" s="3">
        <v>7700.0</v>
      </c>
      <c r="C33" s="3">
        <v>75.0</v>
      </c>
      <c r="D33" s="212">
        <f t="shared" si="1"/>
        <v>0.01315789474</v>
      </c>
    </row>
    <row r="34">
      <c r="A34" s="3" t="s">
        <v>78</v>
      </c>
      <c r="B34" s="3">
        <v>7100.0</v>
      </c>
      <c r="C34" s="3">
        <v>90.0</v>
      </c>
      <c r="D34" s="212">
        <f t="shared" si="1"/>
        <v>0.01098901099</v>
      </c>
    </row>
    <row r="35">
      <c r="A35" s="3" t="s">
        <v>228</v>
      </c>
      <c r="B35" s="3">
        <v>7700.0</v>
      </c>
      <c r="C35" s="3">
        <v>90.0</v>
      </c>
      <c r="D35" s="212">
        <f t="shared" si="1"/>
        <v>0.01098901099</v>
      </c>
    </row>
    <row r="36">
      <c r="A36" s="3" t="s">
        <v>35</v>
      </c>
      <c r="B36" s="3">
        <v>7600.0</v>
      </c>
      <c r="C36" s="3">
        <v>90.0</v>
      </c>
      <c r="D36" s="212">
        <f t="shared" si="1"/>
        <v>0.01098901099</v>
      </c>
    </row>
    <row r="37">
      <c r="A37" s="3" t="s">
        <v>106</v>
      </c>
      <c r="B37" s="3">
        <v>7400.0</v>
      </c>
      <c r="C37" s="3">
        <v>100.0</v>
      </c>
      <c r="D37" s="212">
        <f t="shared" si="1"/>
        <v>0.009900990099</v>
      </c>
    </row>
    <row r="38">
      <c r="A38" s="19" t="s">
        <v>223</v>
      </c>
      <c r="B38" s="3">
        <v>7600.0</v>
      </c>
      <c r="C38" s="3">
        <v>100.0</v>
      </c>
      <c r="D38" s="212">
        <f t="shared" si="1"/>
        <v>0.009900990099</v>
      </c>
    </row>
    <row r="39">
      <c r="A39" s="3" t="s">
        <v>118</v>
      </c>
      <c r="B39" s="3">
        <v>7100.0</v>
      </c>
      <c r="C39" s="3">
        <v>110.0</v>
      </c>
      <c r="D39" s="212">
        <f t="shared" si="1"/>
        <v>0.009009009009</v>
      </c>
    </row>
    <row r="40">
      <c r="A40" s="3" t="s">
        <v>227</v>
      </c>
      <c r="B40" s="3">
        <v>6800.0</v>
      </c>
      <c r="C40" s="3">
        <v>110.0</v>
      </c>
      <c r="D40" s="212">
        <f t="shared" si="1"/>
        <v>0.009009009009</v>
      </c>
    </row>
    <row r="41">
      <c r="A41" s="3" t="s">
        <v>157</v>
      </c>
      <c r="B41" s="3">
        <v>7300.0</v>
      </c>
      <c r="C41" s="3">
        <v>110.0</v>
      </c>
      <c r="D41" s="212">
        <f t="shared" si="1"/>
        <v>0.009009009009</v>
      </c>
    </row>
    <row r="42">
      <c r="A42" s="3" t="s">
        <v>39</v>
      </c>
      <c r="B42" s="3">
        <v>6700.0</v>
      </c>
      <c r="C42" s="3">
        <v>110.0</v>
      </c>
      <c r="D42" s="212">
        <f t="shared" si="1"/>
        <v>0.009009009009</v>
      </c>
    </row>
    <row r="43">
      <c r="A43" s="3" t="s">
        <v>69</v>
      </c>
      <c r="B43" s="3">
        <v>6900.0</v>
      </c>
      <c r="C43" s="3">
        <v>125.0</v>
      </c>
      <c r="D43" s="212">
        <f t="shared" si="1"/>
        <v>0.007936507937</v>
      </c>
    </row>
    <row r="44">
      <c r="A44" s="3" t="s">
        <v>253</v>
      </c>
      <c r="B44" s="3">
        <v>7200.0</v>
      </c>
      <c r="C44" s="3">
        <v>125.0</v>
      </c>
      <c r="D44" s="212">
        <f t="shared" si="1"/>
        <v>0.007936507937</v>
      </c>
    </row>
    <row r="45">
      <c r="A45" s="3" t="s">
        <v>213</v>
      </c>
      <c r="B45" s="3">
        <v>6700.0</v>
      </c>
      <c r="C45" s="3">
        <v>125.0</v>
      </c>
      <c r="D45" s="212">
        <f t="shared" si="1"/>
        <v>0.007936507937</v>
      </c>
    </row>
    <row r="46">
      <c r="A46" s="3" t="s">
        <v>224</v>
      </c>
      <c r="B46" s="3">
        <v>7000.0</v>
      </c>
      <c r="C46" s="3">
        <v>125.0</v>
      </c>
      <c r="D46" s="212">
        <f t="shared" si="1"/>
        <v>0.007936507937</v>
      </c>
    </row>
    <row r="47">
      <c r="A47" s="3" t="s">
        <v>246</v>
      </c>
      <c r="B47" s="3">
        <v>7000.0</v>
      </c>
      <c r="C47" s="3">
        <v>140.0</v>
      </c>
      <c r="D47" s="212">
        <f t="shared" si="1"/>
        <v>0.007092198582</v>
      </c>
    </row>
    <row r="48">
      <c r="A48" s="3" t="s">
        <v>143</v>
      </c>
      <c r="B48" s="3">
        <v>7000.0</v>
      </c>
      <c r="C48" s="3">
        <v>140.0</v>
      </c>
      <c r="D48" s="212">
        <f t="shared" si="1"/>
        <v>0.007092198582</v>
      </c>
    </row>
    <row r="49">
      <c r="A49" s="3" t="s">
        <v>166</v>
      </c>
      <c r="B49" s="3">
        <v>6800.0</v>
      </c>
      <c r="C49" s="3">
        <v>140.0</v>
      </c>
      <c r="D49" s="212">
        <f t="shared" si="1"/>
        <v>0.007092198582</v>
      </c>
    </row>
    <row r="50">
      <c r="A50" s="3" t="s">
        <v>257</v>
      </c>
      <c r="B50" s="3">
        <v>6700.0</v>
      </c>
      <c r="C50" s="3">
        <v>150.0</v>
      </c>
      <c r="D50" s="212">
        <f t="shared" si="1"/>
        <v>0.006622516556</v>
      </c>
    </row>
    <row r="51">
      <c r="A51" s="3" t="s">
        <v>767</v>
      </c>
      <c r="B51" s="3">
        <v>6800.0</v>
      </c>
      <c r="C51" s="3">
        <v>150.0</v>
      </c>
      <c r="D51" s="212">
        <f t="shared" si="1"/>
        <v>0.006622516556</v>
      </c>
    </row>
    <row r="52">
      <c r="A52" s="3" t="s">
        <v>200</v>
      </c>
      <c r="B52" s="3">
        <v>6500.0</v>
      </c>
      <c r="C52" s="3">
        <v>150.0</v>
      </c>
      <c r="D52" s="212">
        <f t="shared" si="1"/>
        <v>0.006622516556</v>
      </c>
    </row>
    <row r="53">
      <c r="A53" s="3" t="s">
        <v>268</v>
      </c>
      <c r="B53" s="3">
        <v>6200.0</v>
      </c>
      <c r="C53" s="3">
        <v>160.0</v>
      </c>
      <c r="D53" s="212">
        <f t="shared" si="1"/>
        <v>0.006211180124</v>
      </c>
    </row>
    <row r="54">
      <c r="A54" s="3" t="s">
        <v>103</v>
      </c>
      <c r="B54" s="3">
        <v>6600.0</v>
      </c>
      <c r="C54" s="3">
        <v>160.0</v>
      </c>
      <c r="D54" s="212">
        <f t="shared" si="1"/>
        <v>0.006211180124</v>
      </c>
    </row>
    <row r="55">
      <c r="A55" s="3" t="s">
        <v>205</v>
      </c>
      <c r="B55" s="3">
        <v>7100.0</v>
      </c>
      <c r="C55" s="3">
        <v>160.0</v>
      </c>
      <c r="D55" s="212">
        <f t="shared" si="1"/>
        <v>0.006211180124</v>
      </c>
    </row>
    <row r="56">
      <c r="A56" s="3" t="s">
        <v>37</v>
      </c>
      <c r="B56" s="3">
        <v>6900.0</v>
      </c>
      <c r="C56" s="3">
        <v>175.0</v>
      </c>
      <c r="D56" s="212">
        <f t="shared" si="1"/>
        <v>0.005681818182</v>
      </c>
    </row>
    <row r="57">
      <c r="A57" s="3" t="s">
        <v>271</v>
      </c>
      <c r="B57" s="3">
        <v>6900.0</v>
      </c>
      <c r="C57" s="3">
        <v>175.0</v>
      </c>
      <c r="D57" s="212">
        <f t="shared" si="1"/>
        <v>0.005681818182</v>
      </c>
    </row>
    <row r="58">
      <c r="A58" s="3" t="s">
        <v>201</v>
      </c>
      <c r="B58" s="3">
        <v>6400.0</v>
      </c>
      <c r="C58" s="3">
        <v>175.0</v>
      </c>
      <c r="D58" s="212">
        <f t="shared" si="1"/>
        <v>0.005681818182</v>
      </c>
    </row>
    <row r="59">
      <c r="A59" s="3" t="s">
        <v>96</v>
      </c>
      <c r="B59" s="3">
        <v>6100.0</v>
      </c>
      <c r="C59" s="3">
        <v>175.0</v>
      </c>
      <c r="D59" s="212">
        <f t="shared" si="1"/>
        <v>0.005681818182</v>
      </c>
    </row>
    <row r="60">
      <c r="A60" s="3" t="s">
        <v>208</v>
      </c>
      <c r="B60" s="3">
        <v>6400.0</v>
      </c>
      <c r="C60" s="3">
        <v>200.0</v>
      </c>
      <c r="D60" s="212">
        <f t="shared" si="1"/>
        <v>0.004975124378</v>
      </c>
    </row>
    <row r="61">
      <c r="A61" s="3" t="s">
        <v>276</v>
      </c>
      <c r="B61" s="3">
        <v>6500.0</v>
      </c>
      <c r="C61" s="3">
        <v>200.0</v>
      </c>
      <c r="D61" s="212">
        <f t="shared" si="1"/>
        <v>0.004975124378</v>
      </c>
    </row>
    <row r="62">
      <c r="A62" s="3" t="s">
        <v>217</v>
      </c>
      <c r="B62" s="3">
        <v>6200.0</v>
      </c>
      <c r="C62" s="3">
        <v>225.0</v>
      </c>
      <c r="D62" s="212">
        <f t="shared" si="1"/>
        <v>0.004424778761</v>
      </c>
    </row>
    <row r="63">
      <c r="A63" s="3" t="s">
        <v>258</v>
      </c>
      <c r="B63" s="3">
        <v>6200.0</v>
      </c>
      <c r="C63" s="3">
        <v>225.0</v>
      </c>
      <c r="D63" s="212">
        <f t="shared" si="1"/>
        <v>0.004424778761</v>
      </c>
    </row>
    <row r="64">
      <c r="A64" s="3" t="s">
        <v>255</v>
      </c>
      <c r="B64" s="3">
        <v>6300.0</v>
      </c>
      <c r="C64" s="3">
        <v>250.0</v>
      </c>
      <c r="D64" s="212">
        <f t="shared" si="1"/>
        <v>0.003984063745</v>
      </c>
    </row>
    <row r="65">
      <c r="A65" s="19" t="s">
        <v>266</v>
      </c>
      <c r="B65" s="3">
        <v>6500.0</v>
      </c>
      <c r="C65" s="3">
        <v>250.0</v>
      </c>
      <c r="D65" s="212">
        <f t="shared" si="1"/>
        <v>0.003984063745</v>
      </c>
    </row>
    <row r="66">
      <c r="A66" s="3" t="s">
        <v>260</v>
      </c>
      <c r="B66" s="3">
        <v>6300.0</v>
      </c>
      <c r="C66" s="3">
        <v>250.0</v>
      </c>
      <c r="D66" s="212">
        <f t="shared" si="1"/>
        <v>0.003984063745</v>
      </c>
    </row>
    <row r="67">
      <c r="A67" s="3" t="s">
        <v>107</v>
      </c>
      <c r="B67" s="3">
        <v>6100.0</v>
      </c>
      <c r="C67" s="3">
        <v>250.0</v>
      </c>
      <c r="D67" s="212">
        <f t="shared" si="1"/>
        <v>0.003984063745</v>
      </c>
    </row>
    <row r="68">
      <c r="A68" s="3" t="s">
        <v>220</v>
      </c>
      <c r="B68" s="3">
        <v>6400.0</v>
      </c>
      <c r="C68" s="3">
        <v>275.0</v>
      </c>
      <c r="D68" s="212">
        <f t="shared" si="1"/>
        <v>0.003623188406</v>
      </c>
    </row>
    <row r="69">
      <c r="A69" s="3" t="s">
        <v>150</v>
      </c>
      <c r="B69" s="3">
        <v>6600.0</v>
      </c>
      <c r="C69" s="3">
        <v>275.0</v>
      </c>
      <c r="D69" s="212">
        <f t="shared" si="1"/>
        <v>0.003623188406</v>
      </c>
    </row>
    <row r="70">
      <c r="A70" s="3" t="s">
        <v>267</v>
      </c>
      <c r="B70" s="3">
        <v>6000.0</v>
      </c>
      <c r="C70" s="3">
        <v>275.0</v>
      </c>
      <c r="D70" s="212">
        <f t="shared" si="1"/>
        <v>0.003623188406</v>
      </c>
    </row>
    <row r="71">
      <c r="A71" s="3" t="s">
        <v>194</v>
      </c>
      <c r="B71" s="3">
        <v>6300.0</v>
      </c>
      <c r="C71" s="3">
        <v>300.0</v>
      </c>
      <c r="D71" s="212">
        <f t="shared" si="1"/>
        <v>0.003322259136</v>
      </c>
    </row>
    <row r="72">
      <c r="A72" s="3" t="s">
        <v>252</v>
      </c>
      <c r="B72" s="3">
        <v>6600.0</v>
      </c>
      <c r="C72" s="3">
        <v>300.0</v>
      </c>
      <c r="D72" s="212">
        <f t="shared" si="1"/>
        <v>0.003322259136</v>
      </c>
    </row>
    <row r="73">
      <c r="A73" s="3" t="s">
        <v>277</v>
      </c>
      <c r="B73" s="3">
        <v>6100.0</v>
      </c>
      <c r="C73" s="3">
        <v>400.0</v>
      </c>
      <c r="D73" s="212">
        <f t="shared" si="1"/>
        <v>0.002493765586</v>
      </c>
    </row>
    <row r="74">
      <c r="A74" s="3" t="s">
        <v>273</v>
      </c>
      <c r="B74" s="3">
        <v>6000.0</v>
      </c>
      <c r="C74" s="3">
        <v>400.0</v>
      </c>
      <c r="D74" s="212">
        <f t="shared" si="1"/>
        <v>0.002493765586</v>
      </c>
    </row>
    <row r="75">
      <c r="A75" s="3" t="s">
        <v>249</v>
      </c>
      <c r="B75" s="3">
        <v>6000.0</v>
      </c>
      <c r="C75" s="3">
        <v>600.0</v>
      </c>
      <c r="D75" s="212">
        <f t="shared" si="1"/>
        <v>0.001663893511</v>
      </c>
    </row>
    <row r="76">
      <c r="A76" s="3" t="s">
        <v>270</v>
      </c>
      <c r="B76" s="3">
        <v>6000.0</v>
      </c>
      <c r="C76" s="3">
        <v>600.0</v>
      </c>
      <c r="D76" s="212">
        <f t="shared" si="1"/>
        <v>0.001663893511</v>
      </c>
    </row>
    <row r="77">
      <c r="A77" s="3" t="s">
        <v>144</v>
      </c>
      <c r="B77" s="3">
        <v>6100.0</v>
      </c>
      <c r="C77" s="3">
        <v>600.0</v>
      </c>
      <c r="D77" s="212">
        <f t="shared" si="1"/>
        <v>0.001663893511</v>
      </c>
    </row>
  </sheetData>
  <conditionalFormatting sqref="D2:D77">
    <cfRule type="colorScale" priority="1">
      <colorScale>
        <cfvo type="min"/>
        <cfvo type="percentile" val="50"/>
        <cfvo type="max"/>
        <color rgb="FFEA8A71"/>
        <color rgb="FFFFD666"/>
        <color rgb="FF57BB8A"/>
      </colorScale>
    </cfRule>
  </conditionalFormatting>
  <conditionalFormatting sqref="B2:B77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14"/>
    <col customWidth="1" min="2" max="2" width="4.86"/>
    <col customWidth="1" min="3" max="3" width="7.43"/>
    <col customWidth="1" min="4" max="4" width="12.57"/>
    <col customWidth="1" min="5" max="6" width="8.57"/>
    <col customWidth="1" min="7" max="7" width="6.0"/>
    <col customWidth="1" min="8" max="8" width="9.0"/>
    <col customWidth="1" min="9" max="9" width="10.0"/>
    <col customWidth="1" min="10" max="10" width="7.71"/>
    <col customWidth="1" min="11" max="11" width="6.57"/>
    <col customWidth="1" min="12" max="12" width="6.86"/>
    <col customWidth="1" min="13" max="13" width="7.43"/>
  </cols>
  <sheetData>
    <row r="1">
      <c r="A1" s="4" t="s">
        <v>775</v>
      </c>
      <c r="B1" s="4" t="s">
        <v>776</v>
      </c>
      <c r="C1" s="4" t="s">
        <v>777</v>
      </c>
      <c r="D1" s="4" t="s">
        <v>778</v>
      </c>
      <c r="E1" s="4" t="s">
        <v>779</v>
      </c>
      <c r="F1" s="4" t="s">
        <v>780</v>
      </c>
      <c r="G1" s="4" t="s">
        <v>781</v>
      </c>
      <c r="H1" s="4" t="s">
        <v>782</v>
      </c>
      <c r="I1" s="4" t="s">
        <v>783</v>
      </c>
      <c r="J1" s="4" t="s">
        <v>784</v>
      </c>
      <c r="K1" s="6" t="s">
        <v>785</v>
      </c>
      <c r="L1" s="6" t="s">
        <v>786</v>
      </c>
      <c r="M1" s="6" t="s">
        <v>787</v>
      </c>
      <c r="N1" s="14"/>
      <c r="O1" s="14"/>
      <c r="P1" s="4" t="s">
        <v>775</v>
      </c>
      <c r="Q1" s="4" t="s">
        <v>776</v>
      </c>
      <c r="R1" s="4" t="s">
        <v>777</v>
      </c>
      <c r="S1" s="14"/>
      <c r="T1" s="14"/>
      <c r="U1" s="14"/>
      <c r="V1" s="14"/>
      <c r="W1" s="14"/>
      <c r="X1" s="14"/>
      <c r="Y1" s="14"/>
      <c r="Z1" s="14"/>
    </row>
    <row r="2">
      <c r="A2" s="12">
        <v>1.0</v>
      </c>
      <c r="B2" s="12">
        <v>4.0</v>
      </c>
      <c r="C2" s="12">
        <v>399.0</v>
      </c>
      <c r="D2" s="12">
        <v>4.056</v>
      </c>
      <c r="E2" s="12">
        <v>0.0</v>
      </c>
      <c r="F2" s="12">
        <v>37.0</v>
      </c>
      <c r="G2" s="12">
        <v>153.0</v>
      </c>
      <c r="H2" s="12">
        <v>39.0</v>
      </c>
      <c r="I2" s="12">
        <v>4.0</v>
      </c>
      <c r="J2" s="12">
        <v>1.0</v>
      </c>
      <c r="K2" s="14">
        <f>+0.056</f>
        <v>0.056</v>
      </c>
      <c r="L2" s="14">
        <f t="shared" ref="L2:L19" si="1">(E2*8)+(F2*3)+(G2*0.5)-(H2*0.5)-(I2*1)-(J2*1)</f>
        <v>163</v>
      </c>
      <c r="M2" s="308">
        <f t="shared" ref="M2:M19" si="2">L2/$L$20</f>
        <v>0.05866474717</v>
      </c>
      <c r="N2" s="14"/>
      <c r="O2" s="14"/>
      <c r="P2" s="12">
        <v>12.0</v>
      </c>
      <c r="Q2" s="12">
        <v>3.0</v>
      </c>
      <c r="R2" s="310">
        <v>180.0</v>
      </c>
      <c r="S2" s="14"/>
      <c r="T2" s="14"/>
      <c r="U2" s="14"/>
      <c r="V2" s="14"/>
      <c r="W2" s="14"/>
      <c r="X2" s="14"/>
      <c r="Y2" s="14"/>
      <c r="Z2" s="14"/>
    </row>
    <row r="3">
      <c r="A3" s="12">
        <v>2.0</v>
      </c>
      <c r="B3" s="12">
        <v>5.0</v>
      </c>
      <c r="C3" s="12">
        <v>526.0</v>
      </c>
      <c r="D3" s="12">
        <v>4.654</v>
      </c>
      <c r="E3" s="12">
        <v>8.0</v>
      </c>
      <c r="F3" s="12">
        <v>86.0</v>
      </c>
      <c r="G3" s="12">
        <v>119.0</v>
      </c>
      <c r="H3" s="12">
        <v>21.0</v>
      </c>
      <c r="I3" s="12">
        <v>0.0</v>
      </c>
      <c r="J3" s="12">
        <v>0.0</v>
      </c>
      <c r="K3" s="12">
        <v>-0.346</v>
      </c>
      <c r="L3" s="14">
        <f t="shared" si="1"/>
        <v>371</v>
      </c>
      <c r="M3" s="308">
        <f t="shared" si="2"/>
        <v>0.1335252834</v>
      </c>
      <c r="N3" s="14"/>
      <c r="O3" s="14"/>
      <c r="P3" s="12">
        <v>5.0</v>
      </c>
      <c r="Q3" s="12">
        <v>3.0</v>
      </c>
      <c r="R3" s="310">
        <v>200.0</v>
      </c>
      <c r="S3" s="14"/>
      <c r="T3" s="14"/>
      <c r="U3" s="14"/>
      <c r="V3" s="14"/>
      <c r="W3" s="14"/>
      <c r="X3" s="14"/>
      <c r="Y3" s="14"/>
      <c r="Z3" s="14"/>
    </row>
    <row r="4">
      <c r="A4" s="12">
        <v>3.0</v>
      </c>
      <c r="B4" s="12">
        <v>4.0</v>
      </c>
      <c r="C4" s="12">
        <v>442.0</v>
      </c>
      <c r="D4" s="12">
        <v>4.107</v>
      </c>
      <c r="E4" s="12">
        <v>0.0</v>
      </c>
      <c r="F4" s="12">
        <v>34.0</v>
      </c>
      <c r="G4" s="12">
        <v>149.0</v>
      </c>
      <c r="H4" s="12">
        <v>43.0</v>
      </c>
      <c r="I4" s="12">
        <v>8.0</v>
      </c>
      <c r="J4" s="12">
        <v>0.0</v>
      </c>
      <c r="K4" s="14">
        <f>+0.107</f>
        <v>0.107</v>
      </c>
      <c r="L4" s="14">
        <f t="shared" si="1"/>
        <v>147</v>
      </c>
      <c r="M4" s="308">
        <f t="shared" si="2"/>
        <v>0.05290624438</v>
      </c>
      <c r="N4" s="14"/>
      <c r="O4" s="14"/>
      <c r="P4" s="12">
        <v>7.0</v>
      </c>
      <c r="Q4" s="12">
        <v>3.0</v>
      </c>
      <c r="R4" s="315">
        <v>219.0</v>
      </c>
      <c r="S4" s="14"/>
      <c r="T4" s="14"/>
      <c r="U4" s="14"/>
      <c r="V4" s="14"/>
      <c r="W4" s="14"/>
      <c r="X4" s="14"/>
      <c r="Y4" s="14"/>
      <c r="Z4" s="14"/>
    </row>
    <row r="5">
      <c r="A5" s="12">
        <v>4.0</v>
      </c>
      <c r="B5" s="12">
        <v>4.0</v>
      </c>
      <c r="C5" s="12">
        <v>471.0</v>
      </c>
      <c r="D5" s="12">
        <v>4.209</v>
      </c>
      <c r="E5" s="12">
        <v>0.0</v>
      </c>
      <c r="F5" s="12">
        <v>24.0</v>
      </c>
      <c r="G5" s="12">
        <v>139.0</v>
      </c>
      <c r="H5" s="12">
        <v>69.0</v>
      </c>
      <c r="I5" s="12">
        <v>2.0</v>
      </c>
      <c r="J5" s="12">
        <v>0.0</v>
      </c>
      <c r="K5" s="14">
        <f>+0.209</f>
        <v>0.209</v>
      </c>
      <c r="L5" s="14">
        <f t="shared" si="1"/>
        <v>105</v>
      </c>
      <c r="M5" s="308">
        <f t="shared" si="2"/>
        <v>0.03779017455</v>
      </c>
      <c r="N5" s="14"/>
      <c r="O5" s="14"/>
      <c r="P5" s="12">
        <v>15.0</v>
      </c>
      <c r="Q5" s="12">
        <v>3.0</v>
      </c>
      <c r="R5" s="315">
        <v>221.0</v>
      </c>
      <c r="S5" s="14"/>
      <c r="T5" s="14"/>
      <c r="U5" s="14"/>
      <c r="V5" s="14"/>
      <c r="W5" s="14"/>
      <c r="X5" s="14"/>
      <c r="Y5" s="14"/>
      <c r="Z5" s="14"/>
    </row>
    <row r="6">
      <c r="A6" s="12">
        <v>5.0</v>
      </c>
      <c r="B6" s="12">
        <v>3.0</v>
      </c>
      <c r="C6" s="12">
        <v>200.0</v>
      </c>
      <c r="D6" s="12">
        <v>3.047</v>
      </c>
      <c r="E6" s="12">
        <v>0.0</v>
      </c>
      <c r="F6" s="12">
        <v>31.0</v>
      </c>
      <c r="G6" s="12">
        <v>162.0</v>
      </c>
      <c r="H6" s="12">
        <v>40.0</v>
      </c>
      <c r="I6" s="12">
        <v>1.0</v>
      </c>
      <c r="J6" s="12">
        <v>0.0</v>
      </c>
      <c r="K6" s="14">
        <f>+0.047</f>
        <v>0.047</v>
      </c>
      <c r="L6" s="14">
        <f t="shared" si="1"/>
        <v>153</v>
      </c>
      <c r="M6" s="308">
        <f t="shared" si="2"/>
        <v>0.05506568292</v>
      </c>
      <c r="N6" s="14"/>
      <c r="O6" s="14"/>
      <c r="P6" s="12">
        <v>1.0</v>
      </c>
      <c r="Q6" s="12">
        <v>4.0</v>
      </c>
      <c r="R6" s="322">
        <v>399.0</v>
      </c>
      <c r="S6" s="14"/>
      <c r="T6" s="14"/>
      <c r="U6" s="14"/>
      <c r="V6" s="14"/>
      <c r="W6" s="14"/>
      <c r="X6" s="14"/>
      <c r="Y6" s="14"/>
      <c r="Z6" s="14"/>
    </row>
    <row r="7">
      <c r="A7" s="12">
        <v>6.0</v>
      </c>
      <c r="B7" s="12">
        <v>4.0</v>
      </c>
      <c r="C7" s="12">
        <v>469.0</v>
      </c>
      <c r="D7" s="12">
        <v>4.064</v>
      </c>
      <c r="E7" s="12">
        <v>0.0</v>
      </c>
      <c r="F7" s="12">
        <v>29.0</v>
      </c>
      <c r="G7" s="12">
        <v>164.0</v>
      </c>
      <c r="H7" s="12">
        <v>38.0</v>
      </c>
      <c r="I7" s="12">
        <v>3.0</v>
      </c>
      <c r="J7" s="12">
        <v>0.0</v>
      </c>
      <c r="K7" s="14">
        <f>+0.064</f>
        <v>0.064</v>
      </c>
      <c r="L7" s="14">
        <f t="shared" si="1"/>
        <v>147</v>
      </c>
      <c r="M7" s="308">
        <f t="shared" si="2"/>
        <v>0.05290624438</v>
      </c>
      <c r="N7" s="14"/>
      <c r="O7" s="14"/>
      <c r="P7" s="12">
        <v>17.0</v>
      </c>
      <c r="Q7" s="12">
        <v>4.0</v>
      </c>
      <c r="R7" s="322">
        <v>400.0</v>
      </c>
      <c r="S7" s="14"/>
      <c r="T7" s="14"/>
      <c r="U7" s="14"/>
      <c r="V7" s="14"/>
      <c r="W7" s="14"/>
      <c r="X7" s="14"/>
      <c r="Y7" s="14"/>
      <c r="Z7" s="14"/>
    </row>
    <row r="8">
      <c r="A8" s="12">
        <v>7.0</v>
      </c>
      <c r="B8" s="12">
        <v>3.0</v>
      </c>
      <c r="C8" s="12">
        <v>219.0</v>
      </c>
      <c r="D8" s="12">
        <v>3.073</v>
      </c>
      <c r="E8" s="12">
        <v>0.0</v>
      </c>
      <c r="F8" s="12">
        <v>25.0</v>
      </c>
      <c r="G8" s="12">
        <v>167.0</v>
      </c>
      <c r="H8" s="12">
        <v>42.0</v>
      </c>
      <c r="I8" s="12">
        <v>0.0</v>
      </c>
      <c r="J8" s="12">
        <v>0.0</v>
      </c>
      <c r="K8" s="14">
        <f>+0.073</f>
        <v>0.073</v>
      </c>
      <c r="L8" s="14">
        <f t="shared" si="1"/>
        <v>137.5</v>
      </c>
      <c r="M8" s="308">
        <f t="shared" si="2"/>
        <v>0.04948713335</v>
      </c>
      <c r="N8" s="14"/>
      <c r="O8" s="14"/>
      <c r="P8" s="12">
        <v>10.0</v>
      </c>
      <c r="Q8" s="12">
        <v>4.0</v>
      </c>
      <c r="R8" s="322">
        <v>410.0</v>
      </c>
      <c r="S8" s="14"/>
      <c r="T8" s="14"/>
      <c r="U8" s="14"/>
      <c r="V8" s="14"/>
      <c r="W8" s="14"/>
      <c r="X8" s="14"/>
      <c r="Y8" s="14"/>
      <c r="Z8" s="14"/>
    </row>
    <row r="9">
      <c r="A9" s="12">
        <v>8.0</v>
      </c>
      <c r="B9" s="12">
        <v>4.0</v>
      </c>
      <c r="C9" s="12">
        <v>482.0</v>
      </c>
      <c r="D9" s="12">
        <v>4.103</v>
      </c>
      <c r="E9" s="12">
        <v>0.0</v>
      </c>
      <c r="F9" s="12">
        <v>33.0</v>
      </c>
      <c r="G9" s="12">
        <v>149.0</v>
      </c>
      <c r="H9" s="12">
        <v>47.0</v>
      </c>
      <c r="I9" s="12">
        <v>5.0</v>
      </c>
      <c r="J9" s="12">
        <v>0.0</v>
      </c>
      <c r="K9" s="14">
        <f>+0.103</f>
        <v>0.103</v>
      </c>
      <c r="L9" s="14">
        <f t="shared" si="1"/>
        <v>145</v>
      </c>
      <c r="M9" s="308">
        <f t="shared" si="2"/>
        <v>0.05218643153</v>
      </c>
      <c r="N9" s="14"/>
      <c r="O9" s="14"/>
      <c r="P9" s="12">
        <v>11.0</v>
      </c>
      <c r="Q9" s="12">
        <v>4.0</v>
      </c>
      <c r="R9" s="322">
        <v>418.0</v>
      </c>
      <c r="S9" s="14"/>
      <c r="T9" s="14"/>
      <c r="U9" s="14"/>
      <c r="V9" s="14"/>
      <c r="W9" s="14"/>
      <c r="X9" s="14"/>
      <c r="Y9" s="14"/>
      <c r="Z9" s="14"/>
    </row>
    <row r="10">
      <c r="A10" s="12">
        <v>9.0</v>
      </c>
      <c r="B10" s="12">
        <v>4.0</v>
      </c>
      <c r="C10" s="12">
        <v>494.0</v>
      </c>
      <c r="D10" s="12">
        <v>4.252</v>
      </c>
      <c r="E10" s="12">
        <v>1.0</v>
      </c>
      <c r="F10" s="12">
        <v>20.0</v>
      </c>
      <c r="G10" s="12">
        <v>136.0</v>
      </c>
      <c r="H10" s="12">
        <v>73.0</v>
      </c>
      <c r="I10" s="12">
        <v>4.0</v>
      </c>
      <c r="J10" s="12">
        <v>0.0</v>
      </c>
      <c r="K10" s="14">
        <f>+0.252</f>
        <v>0.252</v>
      </c>
      <c r="L10" s="14">
        <f t="shared" si="1"/>
        <v>95.5</v>
      </c>
      <c r="M10" s="308">
        <f t="shared" si="2"/>
        <v>0.03437106352</v>
      </c>
      <c r="N10" s="14"/>
      <c r="O10" s="14"/>
      <c r="P10" s="12">
        <v>3.0</v>
      </c>
      <c r="Q10" s="12">
        <v>4.0</v>
      </c>
      <c r="R10" s="322">
        <v>442.0</v>
      </c>
      <c r="S10" s="14"/>
      <c r="T10" s="14"/>
      <c r="U10" s="14"/>
      <c r="V10" s="14"/>
      <c r="W10" s="14"/>
      <c r="X10" s="14"/>
      <c r="Y10" s="14"/>
      <c r="Z10" s="14"/>
    </row>
    <row r="11">
      <c r="A11" s="12">
        <v>10.0</v>
      </c>
      <c r="B11" s="12">
        <v>4.0</v>
      </c>
      <c r="C11" s="12">
        <v>410.0</v>
      </c>
      <c r="D11" s="12">
        <v>4.034</v>
      </c>
      <c r="E11" s="12">
        <v>0.0</v>
      </c>
      <c r="F11" s="12">
        <v>44.0</v>
      </c>
      <c r="G11" s="12">
        <v>141.0</v>
      </c>
      <c r="H11" s="12">
        <v>46.0</v>
      </c>
      <c r="I11" s="12">
        <v>3.0</v>
      </c>
      <c r="J11" s="12">
        <v>0.0</v>
      </c>
      <c r="K11" s="14">
        <f>+0.034</f>
        <v>0.034</v>
      </c>
      <c r="L11" s="14">
        <f t="shared" si="1"/>
        <v>176.5</v>
      </c>
      <c r="M11" s="308">
        <f t="shared" si="2"/>
        <v>0.06352348389</v>
      </c>
      <c r="N11" s="14"/>
      <c r="O11" s="14"/>
      <c r="P11" s="12">
        <v>18.0</v>
      </c>
      <c r="Q11" s="12">
        <v>4.0</v>
      </c>
      <c r="R11" s="337">
        <v>464.0</v>
      </c>
      <c r="S11" s="14"/>
      <c r="T11" s="14"/>
      <c r="U11" s="14"/>
      <c r="V11" s="14"/>
      <c r="W11" s="14"/>
      <c r="X11" s="14"/>
      <c r="Y11" s="14"/>
      <c r="Z11" s="14"/>
    </row>
    <row r="12">
      <c r="A12" s="12">
        <v>11.0</v>
      </c>
      <c r="B12" s="12">
        <v>4.0</v>
      </c>
      <c r="C12" s="12">
        <v>418.0</v>
      </c>
      <c r="D12" s="12">
        <v>3.944</v>
      </c>
      <c r="E12" s="12">
        <v>0.0</v>
      </c>
      <c r="F12" s="12">
        <v>49.0</v>
      </c>
      <c r="G12" s="12">
        <v>151.0</v>
      </c>
      <c r="H12" s="12">
        <v>32.0</v>
      </c>
      <c r="I12" s="12">
        <v>2.0</v>
      </c>
      <c r="J12" s="12">
        <v>0.0</v>
      </c>
      <c r="K12" s="12">
        <v>-0.056</v>
      </c>
      <c r="L12" s="14">
        <f t="shared" si="1"/>
        <v>204.5</v>
      </c>
      <c r="M12" s="308">
        <f t="shared" si="2"/>
        <v>0.07360086378</v>
      </c>
      <c r="N12" s="14"/>
      <c r="O12" s="14"/>
      <c r="P12" s="12">
        <v>14.0</v>
      </c>
      <c r="Q12" s="12">
        <v>4.0</v>
      </c>
      <c r="R12" s="337">
        <v>467.0</v>
      </c>
      <c r="S12" s="14"/>
      <c r="T12" s="14"/>
      <c r="U12" s="14"/>
      <c r="V12" s="14"/>
      <c r="W12" s="14"/>
      <c r="X12" s="14"/>
      <c r="Y12" s="14"/>
      <c r="Z12" s="14"/>
    </row>
    <row r="13">
      <c r="A13" s="12">
        <v>12.0</v>
      </c>
      <c r="B13" s="12">
        <v>3.0</v>
      </c>
      <c r="C13" s="12">
        <v>180.0</v>
      </c>
      <c r="D13" s="12">
        <v>3.03</v>
      </c>
      <c r="E13" s="12">
        <v>0.0</v>
      </c>
      <c r="F13" s="12">
        <v>22.0</v>
      </c>
      <c r="G13" s="12">
        <v>184.0</v>
      </c>
      <c r="H13" s="12">
        <v>27.0</v>
      </c>
      <c r="I13" s="12">
        <v>1.0</v>
      </c>
      <c r="J13" s="12">
        <v>0.0</v>
      </c>
      <c r="K13" s="14">
        <f>+0.03</f>
        <v>0.03</v>
      </c>
      <c r="L13" s="14">
        <f t="shared" si="1"/>
        <v>143.5</v>
      </c>
      <c r="M13" s="308">
        <f t="shared" si="2"/>
        <v>0.05164657189</v>
      </c>
      <c r="N13" s="14"/>
      <c r="O13" s="14"/>
      <c r="P13" s="12">
        <v>6.0</v>
      </c>
      <c r="Q13" s="12">
        <v>4.0</v>
      </c>
      <c r="R13" s="337">
        <v>469.0</v>
      </c>
      <c r="S13" s="14"/>
      <c r="T13" s="14"/>
      <c r="U13" s="14"/>
      <c r="V13" s="14"/>
      <c r="W13" s="14"/>
      <c r="X13" s="14"/>
      <c r="Y13" s="14"/>
      <c r="Z13" s="14"/>
    </row>
    <row r="14">
      <c r="A14" s="12">
        <v>13.0</v>
      </c>
      <c r="B14" s="12">
        <v>4.0</v>
      </c>
      <c r="C14" s="12">
        <v>471.0</v>
      </c>
      <c r="D14" s="12">
        <v>4.179</v>
      </c>
      <c r="E14" s="12">
        <v>0.0</v>
      </c>
      <c r="F14" s="12">
        <v>27.0</v>
      </c>
      <c r="G14" s="12">
        <v>144.0</v>
      </c>
      <c r="H14" s="12">
        <v>57.0</v>
      </c>
      <c r="I14" s="12">
        <v>6.0</v>
      </c>
      <c r="J14" s="12">
        <v>0.0</v>
      </c>
      <c r="K14" s="14">
        <f>+0.179</f>
        <v>0.179</v>
      </c>
      <c r="L14" s="14">
        <f t="shared" si="1"/>
        <v>118.5</v>
      </c>
      <c r="M14" s="308">
        <f t="shared" si="2"/>
        <v>0.04264891128</v>
      </c>
      <c r="N14" s="14"/>
      <c r="O14" s="14"/>
      <c r="P14" s="12">
        <v>4.0</v>
      </c>
      <c r="Q14" s="12">
        <v>4.0</v>
      </c>
      <c r="R14" s="337">
        <v>471.0</v>
      </c>
      <c r="S14" s="14"/>
      <c r="T14" s="14"/>
      <c r="U14" s="14"/>
      <c r="V14" s="14"/>
      <c r="W14" s="14"/>
      <c r="X14" s="14"/>
      <c r="Y14" s="14"/>
      <c r="Z14" s="14"/>
    </row>
    <row r="15">
      <c r="A15" s="12">
        <v>14.0</v>
      </c>
      <c r="B15" s="12">
        <v>4.0</v>
      </c>
      <c r="C15" s="12">
        <v>467.0</v>
      </c>
      <c r="D15" s="12">
        <v>4.202</v>
      </c>
      <c r="E15" s="12">
        <v>0.0</v>
      </c>
      <c r="F15" s="12">
        <v>21.0</v>
      </c>
      <c r="G15" s="12">
        <v>151.0</v>
      </c>
      <c r="H15" s="12">
        <v>54.0</v>
      </c>
      <c r="I15" s="12">
        <v>7.0</v>
      </c>
      <c r="J15" s="12">
        <v>0.0</v>
      </c>
      <c r="K15" s="14">
        <f>+0.202</f>
        <v>0.202</v>
      </c>
      <c r="L15" s="14">
        <f t="shared" si="1"/>
        <v>104.5</v>
      </c>
      <c r="M15" s="308">
        <f t="shared" si="2"/>
        <v>0.03761022134</v>
      </c>
      <c r="N15" s="14"/>
      <c r="O15" s="14"/>
      <c r="P15" s="12">
        <v>13.0</v>
      </c>
      <c r="Q15" s="12">
        <v>4.0</v>
      </c>
      <c r="R15" s="337">
        <v>471.0</v>
      </c>
      <c r="S15" s="14"/>
      <c r="T15" s="14"/>
      <c r="U15" s="14"/>
      <c r="V15" s="14"/>
      <c r="W15" s="14"/>
      <c r="X15" s="14"/>
      <c r="Y15" s="14"/>
      <c r="Z15" s="14"/>
    </row>
    <row r="16">
      <c r="A16" s="12">
        <v>15.0</v>
      </c>
      <c r="B16" s="12">
        <v>3.0</v>
      </c>
      <c r="C16" s="12">
        <v>221.0</v>
      </c>
      <c r="D16" s="12">
        <v>3.133</v>
      </c>
      <c r="E16" s="12">
        <v>0.0</v>
      </c>
      <c r="F16" s="12">
        <v>22.0</v>
      </c>
      <c r="G16" s="12">
        <v>160.0</v>
      </c>
      <c r="H16" s="12">
        <v>50.0</v>
      </c>
      <c r="I16" s="12">
        <v>0.0</v>
      </c>
      <c r="J16" s="12">
        <v>1.0</v>
      </c>
      <c r="K16" s="14">
        <f>+0.133</f>
        <v>0.133</v>
      </c>
      <c r="L16" s="14">
        <f t="shared" si="1"/>
        <v>120</v>
      </c>
      <c r="M16" s="308">
        <f t="shared" si="2"/>
        <v>0.04318877092</v>
      </c>
      <c r="N16" s="14"/>
      <c r="O16" s="14"/>
      <c r="P16" s="12">
        <v>8.0</v>
      </c>
      <c r="Q16" s="12">
        <v>4.0</v>
      </c>
      <c r="R16" s="337">
        <v>482.0</v>
      </c>
      <c r="S16" s="14"/>
      <c r="T16" s="14"/>
      <c r="U16" s="14"/>
      <c r="V16" s="14"/>
      <c r="W16" s="14"/>
      <c r="X16" s="14"/>
      <c r="Y16" s="14"/>
      <c r="Z16" s="14"/>
    </row>
    <row r="17">
      <c r="A17" s="12">
        <v>16.0</v>
      </c>
      <c r="B17" s="12">
        <v>5.0</v>
      </c>
      <c r="C17" s="12">
        <v>667.0</v>
      </c>
      <c r="D17" s="12">
        <v>5.18</v>
      </c>
      <c r="E17" s="12">
        <v>1.0</v>
      </c>
      <c r="F17" s="12">
        <v>36.0</v>
      </c>
      <c r="G17" s="12">
        <v>136.0</v>
      </c>
      <c r="H17" s="12">
        <v>43.0</v>
      </c>
      <c r="I17" s="12">
        <v>14.0</v>
      </c>
      <c r="J17" s="12">
        <v>3.0</v>
      </c>
      <c r="K17" s="14">
        <f>+0.18</f>
        <v>0.18</v>
      </c>
      <c r="L17" s="14">
        <f t="shared" si="1"/>
        <v>145.5</v>
      </c>
      <c r="M17" s="308">
        <f t="shared" si="2"/>
        <v>0.05236638474</v>
      </c>
      <c r="N17" s="14"/>
      <c r="O17" s="14"/>
      <c r="P17" s="12">
        <v>9.0</v>
      </c>
      <c r="Q17" s="12">
        <v>4.0</v>
      </c>
      <c r="R17" s="337">
        <v>494.0</v>
      </c>
      <c r="S17" s="14"/>
      <c r="T17" s="14"/>
      <c r="U17" s="14"/>
      <c r="V17" s="14"/>
      <c r="W17" s="14"/>
      <c r="X17" s="14"/>
      <c r="Y17" s="14"/>
      <c r="Z17" s="14"/>
    </row>
    <row r="18">
      <c r="A18" s="12">
        <v>17.0</v>
      </c>
      <c r="B18" s="12">
        <v>4.0</v>
      </c>
      <c r="C18" s="12">
        <v>400.0</v>
      </c>
      <c r="D18" s="12">
        <v>4.004</v>
      </c>
      <c r="E18" s="12">
        <v>0.0</v>
      </c>
      <c r="F18" s="12">
        <v>42.0</v>
      </c>
      <c r="G18" s="12">
        <v>149.0</v>
      </c>
      <c r="H18" s="12">
        <v>41.0</v>
      </c>
      <c r="I18" s="12">
        <v>1.0</v>
      </c>
      <c r="J18" s="12">
        <v>0.0</v>
      </c>
      <c r="K18" s="14">
        <f>+0.004</f>
        <v>0.004</v>
      </c>
      <c r="L18" s="14">
        <f t="shared" si="1"/>
        <v>179</v>
      </c>
      <c r="M18" s="308">
        <f t="shared" si="2"/>
        <v>0.06442324996</v>
      </c>
      <c r="N18" s="14"/>
      <c r="O18" s="14"/>
      <c r="P18" s="12">
        <v>2.0</v>
      </c>
      <c r="Q18" s="12">
        <v>5.0</v>
      </c>
      <c r="R18" s="353">
        <v>526.0</v>
      </c>
      <c r="S18" s="14"/>
      <c r="T18" s="14"/>
      <c r="U18" s="14"/>
      <c r="V18" s="14"/>
      <c r="W18" s="14"/>
      <c r="X18" s="14"/>
      <c r="Y18" s="14"/>
      <c r="Z18" s="14"/>
    </row>
    <row r="19">
      <c r="A19" s="12">
        <v>18.0</v>
      </c>
      <c r="B19" s="12">
        <v>4.0</v>
      </c>
      <c r="C19" s="12">
        <v>464.0</v>
      </c>
      <c r="D19" s="12">
        <v>4.163</v>
      </c>
      <c r="E19" s="12">
        <v>0.0</v>
      </c>
      <c r="F19" s="12">
        <v>28.0</v>
      </c>
      <c r="G19" s="12">
        <v>143.0</v>
      </c>
      <c r="H19" s="12">
        <v>58.0</v>
      </c>
      <c r="I19" s="12">
        <v>4.0</v>
      </c>
      <c r="J19" s="12">
        <v>0.0</v>
      </c>
      <c r="K19" s="14">
        <f>+0.163</f>
        <v>0.163</v>
      </c>
      <c r="L19" s="14">
        <f t="shared" si="1"/>
        <v>122.5</v>
      </c>
      <c r="M19" s="308">
        <f t="shared" si="2"/>
        <v>0.04408853698</v>
      </c>
      <c r="N19" s="14"/>
      <c r="O19" s="14"/>
      <c r="P19" s="12">
        <v>16.0</v>
      </c>
      <c r="Q19" s="12">
        <v>5.0</v>
      </c>
      <c r="R19" s="356">
        <v>667.0</v>
      </c>
      <c r="S19" s="14"/>
      <c r="T19" s="14"/>
      <c r="U19" s="14"/>
      <c r="V19" s="14"/>
      <c r="W19" s="14"/>
      <c r="X19" s="14"/>
      <c r="Y19" s="14"/>
      <c r="Z19" s="14"/>
    </row>
    <row r="20">
      <c r="A20" s="14"/>
      <c r="B20" s="359">
        <f t="shared" ref="B20:L20" si="3">SUM(B2:B19)</f>
        <v>70</v>
      </c>
      <c r="C20" s="359">
        <f t="shared" si="3"/>
        <v>7400</v>
      </c>
      <c r="D20" s="359">
        <f t="shared" si="3"/>
        <v>71.434</v>
      </c>
      <c r="E20" s="359">
        <f t="shared" si="3"/>
        <v>10</v>
      </c>
      <c r="F20" s="359">
        <f t="shared" si="3"/>
        <v>610</v>
      </c>
      <c r="G20" s="359">
        <f t="shared" si="3"/>
        <v>2697</v>
      </c>
      <c r="H20" s="359">
        <f t="shared" si="3"/>
        <v>820</v>
      </c>
      <c r="I20" s="359">
        <f t="shared" si="3"/>
        <v>65</v>
      </c>
      <c r="J20" s="359">
        <f t="shared" si="3"/>
        <v>5</v>
      </c>
      <c r="K20" s="359">
        <f t="shared" si="3"/>
        <v>1.434</v>
      </c>
      <c r="L20" s="359">
        <f t="shared" si="3"/>
        <v>2778.5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conditionalFormatting sqref="K2:K19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M2:M19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2" max="2" width="14.0"/>
    <col customWidth="1" min="3" max="3" width="12.29"/>
    <col customWidth="1" min="4" max="4" width="5.86"/>
    <col customWidth="1" min="5" max="5" width="4.43"/>
    <col customWidth="1" min="6" max="6" width="9.0"/>
    <col customWidth="1" min="7" max="7" width="11.86"/>
    <col customWidth="1" min="8" max="8" width="11.71"/>
    <col customWidth="1" min="9" max="9" width="2.43"/>
    <col customWidth="1" min="10" max="10" width="3.14"/>
    <col customWidth="1" min="11" max="11" width="4.29"/>
    <col customWidth="1" min="12" max="12" width="3.43"/>
    <col customWidth="1" min="13" max="13" width="2.43"/>
    <col customWidth="1" min="14" max="14" width="2.57"/>
    <col customWidth="1" min="15" max="15" width="10.14"/>
    <col customWidth="1" min="16" max="16" width="5.86"/>
    <col customWidth="1" min="17" max="17" width="4.43"/>
    <col customWidth="1" min="18" max="18" width="9.0"/>
    <col customWidth="1" min="19" max="19" width="11.86"/>
    <col customWidth="1" min="20" max="20" width="10.57"/>
    <col customWidth="1" min="21" max="21" width="2.43"/>
    <col customWidth="1" min="22" max="23" width="4.29"/>
    <col customWidth="1" min="24" max="24" width="3.43"/>
    <col customWidth="1" min="25" max="25" width="3.14"/>
    <col customWidth="1" min="26" max="26" width="2.57"/>
  </cols>
  <sheetData>
    <row r="1">
      <c r="A1" s="1"/>
      <c r="B1" s="3"/>
      <c r="C1" s="5" t="s">
        <v>7</v>
      </c>
      <c r="O1" s="7" t="s">
        <v>12</v>
      </c>
    </row>
    <row r="2">
      <c r="A2" s="2" t="s">
        <v>20</v>
      </c>
      <c r="B2" s="8" t="s">
        <v>21</v>
      </c>
      <c r="C2" s="8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8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8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8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</row>
    <row r="3">
      <c r="A3" s="3" t="s">
        <v>34</v>
      </c>
      <c r="B3" s="3">
        <v>10200.0</v>
      </c>
      <c r="C3" s="10">
        <v>42829.0</v>
      </c>
      <c r="D3" s="11">
        <v>1.0</v>
      </c>
      <c r="E3" s="5">
        <v>16.0</v>
      </c>
      <c r="F3" s="5">
        <v>28.0</v>
      </c>
      <c r="G3" s="5">
        <v>29.0</v>
      </c>
      <c r="H3" s="5">
        <v>14.22</v>
      </c>
      <c r="I3" s="5">
        <v>1.0</v>
      </c>
      <c r="J3" s="5">
        <v>54.0</v>
      </c>
      <c r="K3" s="5">
        <v>178.0</v>
      </c>
      <c r="L3" s="5">
        <v>47.0</v>
      </c>
      <c r="M3" s="5">
        <v>8.0</v>
      </c>
      <c r="N3" s="5">
        <v>0.0</v>
      </c>
      <c r="O3" s="16">
        <v>42829.0</v>
      </c>
      <c r="P3" s="17">
        <v>1.0</v>
      </c>
      <c r="Q3" s="7">
        <v>16.0</v>
      </c>
      <c r="R3" s="7">
        <v>18.8</v>
      </c>
      <c r="S3" s="7">
        <v>14.0</v>
      </c>
      <c r="T3" s="7">
        <v>18.47</v>
      </c>
      <c r="U3" s="7">
        <v>2.0</v>
      </c>
      <c r="V3" s="7">
        <v>73.0</v>
      </c>
      <c r="W3" s="7">
        <v>171.0</v>
      </c>
      <c r="X3" s="7">
        <v>34.0</v>
      </c>
      <c r="Y3" s="7">
        <v>8.0</v>
      </c>
      <c r="Z3" s="7">
        <v>0.0</v>
      </c>
    </row>
    <row r="4">
      <c r="A4" s="3" t="s">
        <v>40</v>
      </c>
      <c r="B4" s="3">
        <v>12000.0</v>
      </c>
      <c r="C4" s="10">
        <v>42797.0</v>
      </c>
      <c r="D4" s="11">
        <v>1.0</v>
      </c>
      <c r="E4" s="5">
        <v>12.0</v>
      </c>
      <c r="F4" s="5">
        <v>20.7</v>
      </c>
      <c r="G4" s="5">
        <v>10.0</v>
      </c>
      <c r="H4" s="5">
        <v>15.04</v>
      </c>
      <c r="I4" s="5">
        <v>0.0</v>
      </c>
      <c r="J4" s="5">
        <v>45.0</v>
      </c>
      <c r="K4" s="5">
        <v>133.0</v>
      </c>
      <c r="L4" s="5">
        <v>34.0</v>
      </c>
      <c r="M4" s="5">
        <v>4.0</v>
      </c>
      <c r="N4" s="5">
        <v>0.0</v>
      </c>
      <c r="O4" s="16">
        <v>42860.0</v>
      </c>
      <c r="P4" s="17">
        <v>1.0</v>
      </c>
      <c r="Q4" s="7">
        <v>20.0</v>
      </c>
      <c r="R4" s="7">
        <v>10.4</v>
      </c>
      <c r="S4" s="7">
        <v>2.0</v>
      </c>
      <c r="T4" s="7">
        <v>18.4</v>
      </c>
      <c r="U4" s="7">
        <v>2.0</v>
      </c>
      <c r="V4" s="7">
        <v>91.0</v>
      </c>
      <c r="W4" s="7">
        <v>215.0</v>
      </c>
      <c r="X4" s="7">
        <v>47.0</v>
      </c>
      <c r="Y4" s="7">
        <v>5.0</v>
      </c>
      <c r="Z4" s="7">
        <v>0.0</v>
      </c>
    </row>
    <row r="5">
      <c r="A5" s="3" t="s">
        <v>95</v>
      </c>
      <c r="B5" s="3">
        <v>11100.0</v>
      </c>
      <c r="C5" s="10">
        <v>42737.0</v>
      </c>
      <c r="D5" s="11">
        <v>0.5</v>
      </c>
      <c r="E5" s="5">
        <v>4.0</v>
      </c>
      <c r="F5" s="5">
        <v>53.5</v>
      </c>
      <c r="G5" s="5">
        <v>53.5</v>
      </c>
      <c r="H5" s="5">
        <v>15.88</v>
      </c>
      <c r="I5" s="5">
        <v>0.0</v>
      </c>
      <c r="J5" s="5">
        <v>15.0</v>
      </c>
      <c r="K5" s="5">
        <v>47.0</v>
      </c>
      <c r="L5" s="5">
        <v>10.0</v>
      </c>
      <c r="M5" s="5">
        <v>0.0</v>
      </c>
      <c r="N5" s="5">
        <v>0.0</v>
      </c>
      <c r="O5" s="16">
        <v>42829.0</v>
      </c>
      <c r="P5" s="17">
        <v>1.0</v>
      </c>
      <c r="Q5" s="7">
        <v>16.0</v>
      </c>
      <c r="R5" s="7">
        <v>18.8</v>
      </c>
      <c r="S5" s="7">
        <v>18.5</v>
      </c>
      <c r="T5" s="7">
        <v>17.94</v>
      </c>
      <c r="U5" s="7">
        <v>4.0</v>
      </c>
      <c r="V5" s="7">
        <v>64.0</v>
      </c>
      <c r="W5" s="7">
        <v>176.0</v>
      </c>
      <c r="X5" s="7">
        <v>38.0</v>
      </c>
      <c r="Y5" s="7">
        <v>6.0</v>
      </c>
      <c r="Z5" s="7">
        <v>0.0</v>
      </c>
    </row>
    <row r="6">
      <c r="A6" s="3" t="s">
        <v>100</v>
      </c>
      <c r="B6" s="3">
        <v>7400.0</v>
      </c>
      <c r="C6" s="10">
        <v>42768.0</v>
      </c>
      <c r="D6" s="11">
        <v>1.0</v>
      </c>
      <c r="E6" s="5">
        <v>8.0</v>
      </c>
      <c r="F6" s="5">
        <v>32.0</v>
      </c>
      <c r="G6" s="5">
        <v>32.0</v>
      </c>
      <c r="H6" s="5">
        <v>13.25</v>
      </c>
      <c r="I6" s="5">
        <v>0.0</v>
      </c>
      <c r="J6" s="5">
        <v>26.0</v>
      </c>
      <c r="K6" s="5">
        <v>88.0</v>
      </c>
      <c r="L6" s="5">
        <v>28.0</v>
      </c>
      <c r="M6" s="5">
        <v>2.0</v>
      </c>
      <c r="N6" s="5">
        <v>0.0</v>
      </c>
      <c r="O6" s="16">
        <v>42923.0</v>
      </c>
      <c r="P6" s="17">
        <v>1.0</v>
      </c>
      <c r="Q6" s="7">
        <v>28.0</v>
      </c>
      <c r="R6" s="7">
        <v>20.1</v>
      </c>
      <c r="S6" s="7">
        <v>20.0</v>
      </c>
      <c r="T6" s="7">
        <v>17.79</v>
      </c>
      <c r="U6" s="7">
        <v>3.0</v>
      </c>
      <c r="V6" s="7">
        <v>117.0</v>
      </c>
      <c r="W6" s="7">
        <v>318.0</v>
      </c>
      <c r="X6" s="7">
        <v>60.0</v>
      </c>
      <c r="Y6" s="7">
        <v>6.0</v>
      </c>
      <c r="Z6" s="7">
        <v>0.0</v>
      </c>
    </row>
    <row r="7">
      <c r="A7" s="3" t="s">
        <v>42</v>
      </c>
      <c r="B7" s="3">
        <v>9300.0</v>
      </c>
      <c r="C7" s="10">
        <v>42860.0</v>
      </c>
      <c r="D7" s="11">
        <v>1.0</v>
      </c>
      <c r="E7" s="5">
        <v>20.0</v>
      </c>
      <c r="F7" s="5">
        <v>15.0</v>
      </c>
      <c r="G7" s="5">
        <v>12.0</v>
      </c>
      <c r="H7" s="5">
        <v>14.98</v>
      </c>
      <c r="I7" s="5">
        <v>3.0</v>
      </c>
      <c r="J7" s="5">
        <v>60.0</v>
      </c>
      <c r="K7" s="5">
        <v>246.0</v>
      </c>
      <c r="L7" s="5">
        <v>47.0</v>
      </c>
      <c r="M7" s="5">
        <v>4.0</v>
      </c>
      <c r="N7" s="5">
        <v>0.0</v>
      </c>
      <c r="O7" s="16">
        <v>42892.0</v>
      </c>
      <c r="P7" s="17">
        <v>1.0</v>
      </c>
      <c r="Q7" s="7">
        <v>24.0</v>
      </c>
      <c r="R7" s="7">
        <v>11.7</v>
      </c>
      <c r="S7" s="7">
        <v>8.0</v>
      </c>
      <c r="T7" s="7">
        <v>17.54</v>
      </c>
      <c r="U7" s="7">
        <v>2.0</v>
      </c>
      <c r="V7" s="7">
        <v>99.0</v>
      </c>
      <c r="W7" s="7">
        <v>275.0</v>
      </c>
      <c r="X7" s="7">
        <v>53.0</v>
      </c>
      <c r="Y7" s="7">
        <v>3.0</v>
      </c>
      <c r="Z7" s="7">
        <v>0.0</v>
      </c>
    </row>
    <row r="8">
      <c r="A8" s="3" t="s">
        <v>117</v>
      </c>
      <c r="B8" s="3">
        <v>8300.0</v>
      </c>
      <c r="C8" s="5" t="s">
        <v>119</v>
      </c>
      <c r="D8" s="11">
        <v>0.0</v>
      </c>
      <c r="E8" s="5">
        <v>0.0</v>
      </c>
      <c r="F8" s="5">
        <v>101.0</v>
      </c>
      <c r="G8" s="5">
        <v>101.0</v>
      </c>
      <c r="H8" s="5">
        <v>0.0</v>
      </c>
      <c r="I8" s="5">
        <v>0.0</v>
      </c>
      <c r="J8" s="5">
        <v>0.0</v>
      </c>
      <c r="K8" s="5">
        <v>0.0</v>
      </c>
      <c r="L8" s="5">
        <v>0.0</v>
      </c>
      <c r="M8" s="5">
        <v>0.0</v>
      </c>
      <c r="N8" s="5">
        <v>0.0</v>
      </c>
      <c r="O8" s="16">
        <v>42830.0</v>
      </c>
      <c r="P8" s="17">
        <v>0.8</v>
      </c>
      <c r="Q8" s="7">
        <v>18.0</v>
      </c>
      <c r="R8" s="7">
        <v>27.0</v>
      </c>
      <c r="S8" s="7">
        <v>5.0</v>
      </c>
      <c r="T8" s="7">
        <v>17.17</v>
      </c>
      <c r="U8" s="7">
        <v>1.0</v>
      </c>
      <c r="V8" s="7">
        <v>75.0</v>
      </c>
      <c r="W8" s="7">
        <v>202.0</v>
      </c>
      <c r="X8" s="7">
        <v>42.0</v>
      </c>
      <c r="Y8" s="7">
        <v>4.0</v>
      </c>
      <c r="Z8" s="7">
        <v>0.0</v>
      </c>
    </row>
    <row r="9">
      <c r="A9" s="3" t="s">
        <v>136</v>
      </c>
      <c r="B9" s="3">
        <v>8400.0</v>
      </c>
      <c r="C9" s="5" t="s">
        <v>137</v>
      </c>
      <c r="D9" s="11">
        <v>0.0</v>
      </c>
      <c r="E9" s="18"/>
      <c r="F9" s="5">
        <v>0.0</v>
      </c>
      <c r="G9" s="5">
        <v>0.0</v>
      </c>
      <c r="H9" s="5">
        <v>0.0</v>
      </c>
      <c r="I9" s="18"/>
      <c r="J9" s="18"/>
      <c r="K9" s="18"/>
      <c r="L9" s="18"/>
      <c r="M9" s="18"/>
      <c r="N9" s="18"/>
      <c r="O9" s="16">
        <v>42862.0</v>
      </c>
      <c r="P9" s="17">
        <v>0.71</v>
      </c>
      <c r="Q9" s="7">
        <v>24.0</v>
      </c>
      <c r="R9" s="7">
        <v>35.4</v>
      </c>
      <c r="S9" s="7">
        <v>10.0</v>
      </c>
      <c r="T9" s="7">
        <v>17.06</v>
      </c>
      <c r="U9" s="7">
        <v>4.0</v>
      </c>
      <c r="V9" s="7">
        <v>89.0</v>
      </c>
      <c r="W9" s="7">
        <v>282.0</v>
      </c>
      <c r="X9" s="7">
        <v>53.0</v>
      </c>
      <c r="Y9" s="7">
        <v>4.0</v>
      </c>
      <c r="Z9" s="7">
        <v>0.0</v>
      </c>
    </row>
    <row r="10">
      <c r="A10" s="3" t="s">
        <v>143</v>
      </c>
      <c r="B10" s="3">
        <v>7000.0</v>
      </c>
      <c r="C10" s="5" t="s">
        <v>137</v>
      </c>
      <c r="D10" s="11">
        <v>0.0</v>
      </c>
      <c r="E10" s="18"/>
      <c r="F10" s="5">
        <v>0.0</v>
      </c>
      <c r="G10" s="5">
        <v>0.0</v>
      </c>
      <c r="H10" s="5">
        <v>0.0</v>
      </c>
      <c r="I10" s="18"/>
      <c r="J10" s="18"/>
      <c r="K10" s="18"/>
      <c r="L10" s="18"/>
      <c r="M10" s="18"/>
      <c r="N10" s="18"/>
      <c r="O10" s="16">
        <v>42923.0</v>
      </c>
      <c r="P10" s="17">
        <v>1.0</v>
      </c>
      <c r="Q10" s="7">
        <v>28.0</v>
      </c>
      <c r="R10" s="7">
        <v>28.7</v>
      </c>
      <c r="S10" s="7">
        <v>20.0</v>
      </c>
      <c r="T10" s="7">
        <v>17.04</v>
      </c>
      <c r="U10" s="7">
        <v>7.0</v>
      </c>
      <c r="V10" s="7">
        <v>103.0</v>
      </c>
      <c r="W10" s="7">
        <v>313.0</v>
      </c>
      <c r="X10" s="7">
        <v>73.0</v>
      </c>
      <c r="Y10" s="7">
        <v>8.0</v>
      </c>
      <c r="Z10" s="7">
        <v>0.0</v>
      </c>
    </row>
    <row r="11">
      <c r="A11" s="3" t="s">
        <v>150</v>
      </c>
      <c r="B11" s="3">
        <v>6600.0</v>
      </c>
      <c r="C11" s="5" t="s">
        <v>137</v>
      </c>
      <c r="D11" s="11">
        <v>0.0</v>
      </c>
      <c r="E11" s="18"/>
      <c r="F11" s="5">
        <v>0.0</v>
      </c>
      <c r="G11" s="5">
        <v>0.0</v>
      </c>
      <c r="H11" s="5">
        <v>0.0</v>
      </c>
      <c r="I11" s="18"/>
      <c r="J11" s="18"/>
      <c r="K11" s="18"/>
      <c r="L11" s="18"/>
      <c r="M11" s="18"/>
      <c r="N11" s="18"/>
      <c r="O11" s="16">
        <v>42861.0</v>
      </c>
      <c r="P11" s="17">
        <v>0.83</v>
      </c>
      <c r="Q11" s="7">
        <v>22.0</v>
      </c>
      <c r="R11" s="7">
        <v>46.2</v>
      </c>
      <c r="S11" s="7">
        <v>39.5</v>
      </c>
      <c r="T11" s="7">
        <v>17.0</v>
      </c>
      <c r="U11" s="7">
        <v>5.0</v>
      </c>
      <c r="V11" s="7">
        <v>87.0</v>
      </c>
      <c r="W11" s="7">
        <v>233.0</v>
      </c>
      <c r="X11" s="7">
        <v>55.0</v>
      </c>
      <c r="Y11" s="7">
        <v>16.0</v>
      </c>
      <c r="Z11" s="7">
        <v>0.0</v>
      </c>
    </row>
    <row r="12">
      <c r="A12" s="3" t="s">
        <v>138</v>
      </c>
      <c r="B12" s="3">
        <v>9700.0</v>
      </c>
      <c r="C12" s="5" t="s">
        <v>137</v>
      </c>
      <c r="D12" s="11">
        <v>0.0</v>
      </c>
      <c r="E12" s="18"/>
      <c r="F12" s="5">
        <v>0.0</v>
      </c>
      <c r="G12" s="5">
        <v>0.0</v>
      </c>
      <c r="H12" s="5">
        <v>0.0</v>
      </c>
      <c r="I12" s="18"/>
      <c r="J12" s="18"/>
      <c r="K12" s="18"/>
      <c r="L12" s="18"/>
      <c r="M12" s="18"/>
      <c r="N12" s="18"/>
      <c r="O12" s="16">
        <v>42831.0</v>
      </c>
      <c r="P12" s="17">
        <v>0.67</v>
      </c>
      <c r="Q12" s="7">
        <v>20.0</v>
      </c>
      <c r="R12" s="7">
        <v>42.8</v>
      </c>
      <c r="S12" s="7">
        <v>27.0</v>
      </c>
      <c r="T12" s="7">
        <v>16.93</v>
      </c>
      <c r="U12" s="7">
        <v>4.0</v>
      </c>
      <c r="V12" s="7">
        <v>74.0</v>
      </c>
      <c r="W12" s="7">
        <v>227.0</v>
      </c>
      <c r="X12" s="7">
        <v>52.0</v>
      </c>
      <c r="Y12" s="7">
        <v>3.0</v>
      </c>
      <c r="Z12" s="7">
        <v>0.0</v>
      </c>
    </row>
    <row r="13">
      <c r="A13" s="3" t="s">
        <v>6</v>
      </c>
      <c r="B13" s="3">
        <v>7500.0</v>
      </c>
      <c r="C13" s="10">
        <v>42736.0</v>
      </c>
      <c r="D13" s="11">
        <v>1.0</v>
      </c>
      <c r="E13" s="5">
        <v>4.0</v>
      </c>
      <c r="F13" s="5">
        <v>3.0</v>
      </c>
      <c r="G13" s="5">
        <v>3.0</v>
      </c>
      <c r="H13" s="5">
        <v>15.63</v>
      </c>
      <c r="I13" s="5">
        <v>1.0</v>
      </c>
      <c r="J13" s="5">
        <v>12.0</v>
      </c>
      <c r="K13" s="5">
        <v>48.0</v>
      </c>
      <c r="L13" s="5">
        <v>11.0</v>
      </c>
      <c r="M13" s="5">
        <v>0.0</v>
      </c>
      <c r="N13" s="5">
        <v>0.0</v>
      </c>
      <c r="O13" s="16">
        <v>42831.0</v>
      </c>
      <c r="P13" s="17">
        <v>0.67</v>
      </c>
      <c r="Q13" s="7">
        <v>20.0</v>
      </c>
      <c r="R13" s="7">
        <v>47.8</v>
      </c>
      <c r="S13" s="7">
        <v>37.5</v>
      </c>
      <c r="T13" s="7">
        <v>16.9</v>
      </c>
      <c r="U13" s="7">
        <v>4.0</v>
      </c>
      <c r="V13" s="7">
        <v>82.0</v>
      </c>
      <c r="W13" s="7">
        <v>203.0</v>
      </c>
      <c r="X13" s="7">
        <v>59.0</v>
      </c>
      <c r="Y13" s="7">
        <v>12.0</v>
      </c>
      <c r="Z13" s="7">
        <v>0.0</v>
      </c>
    </row>
    <row r="14">
      <c r="A14" s="3" t="s">
        <v>168</v>
      </c>
      <c r="B14" s="3">
        <v>9800.0</v>
      </c>
      <c r="C14" s="10">
        <v>42860.0</v>
      </c>
      <c r="D14" s="11">
        <v>1.0</v>
      </c>
      <c r="E14" s="5">
        <v>20.0</v>
      </c>
      <c r="F14" s="5">
        <v>29.8</v>
      </c>
      <c r="G14" s="5">
        <v>33.0</v>
      </c>
      <c r="H14" s="5">
        <v>13.83</v>
      </c>
      <c r="I14" s="5">
        <v>3.0</v>
      </c>
      <c r="J14" s="5">
        <v>57.0</v>
      </c>
      <c r="K14" s="5">
        <v>234.0</v>
      </c>
      <c r="L14" s="5">
        <v>61.0</v>
      </c>
      <c r="M14" s="5">
        <v>5.0</v>
      </c>
      <c r="N14" s="5">
        <v>0.0</v>
      </c>
      <c r="O14" s="16">
        <v>42797.0</v>
      </c>
      <c r="P14" s="17">
        <v>1.0</v>
      </c>
      <c r="Q14" s="7">
        <v>12.0</v>
      </c>
      <c r="R14" s="7">
        <v>23.7</v>
      </c>
      <c r="S14" s="7">
        <v>14.0</v>
      </c>
      <c r="T14" s="7">
        <v>16.83</v>
      </c>
      <c r="U14" s="7">
        <v>1.0</v>
      </c>
      <c r="V14" s="7">
        <v>50.0</v>
      </c>
      <c r="W14" s="7">
        <v>128.0</v>
      </c>
      <c r="X14" s="7">
        <v>34.0</v>
      </c>
      <c r="Y14" s="7">
        <v>3.0</v>
      </c>
      <c r="Z14" s="7">
        <v>0.0</v>
      </c>
    </row>
    <row r="15">
      <c r="A15" s="3" t="s">
        <v>82</v>
      </c>
      <c r="B15" s="3">
        <v>7700.0</v>
      </c>
      <c r="C15" s="10">
        <v>42860.0</v>
      </c>
      <c r="D15" s="11">
        <v>1.0</v>
      </c>
      <c r="E15" s="5">
        <v>20.0</v>
      </c>
      <c r="F15" s="5">
        <v>19.8</v>
      </c>
      <c r="G15" s="5">
        <v>19.0</v>
      </c>
      <c r="H15" s="5">
        <v>15.18</v>
      </c>
      <c r="I15" s="5">
        <v>3.0</v>
      </c>
      <c r="J15" s="5">
        <v>65.0</v>
      </c>
      <c r="K15" s="5">
        <v>232.0</v>
      </c>
      <c r="L15" s="5">
        <v>57.0</v>
      </c>
      <c r="M15" s="5">
        <v>3.0</v>
      </c>
      <c r="N15" s="5">
        <v>0.0</v>
      </c>
      <c r="O15" s="16">
        <v>42862.0</v>
      </c>
      <c r="P15" s="17">
        <v>0.71</v>
      </c>
      <c r="Q15" s="7">
        <v>24.0</v>
      </c>
      <c r="R15" s="7">
        <v>55.6</v>
      </c>
      <c r="S15" s="7">
        <v>44.0</v>
      </c>
      <c r="T15" s="7">
        <v>16.83</v>
      </c>
      <c r="U15" s="7">
        <v>5.0</v>
      </c>
      <c r="V15" s="7">
        <v>93.0</v>
      </c>
      <c r="W15" s="7">
        <v>255.0</v>
      </c>
      <c r="X15" s="7">
        <v>73.0</v>
      </c>
      <c r="Y15" s="7">
        <v>6.0</v>
      </c>
      <c r="Z15" s="7">
        <v>0.0</v>
      </c>
    </row>
    <row r="16">
      <c r="A16" s="3" t="s">
        <v>50</v>
      </c>
      <c r="B16" s="3">
        <v>9900.0</v>
      </c>
      <c r="C16" s="10">
        <v>42860.0</v>
      </c>
      <c r="D16" s="11">
        <v>1.0</v>
      </c>
      <c r="E16" s="5">
        <v>20.0</v>
      </c>
      <c r="F16" s="5">
        <v>15.0</v>
      </c>
      <c r="G16" s="5">
        <v>5.0</v>
      </c>
      <c r="H16" s="5">
        <v>14.7</v>
      </c>
      <c r="I16" s="5">
        <v>1.0</v>
      </c>
      <c r="J16" s="5">
        <v>62.0</v>
      </c>
      <c r="K16" s="5">
        <v>249.0</v>
      </c>
      <c r="L16" s="5">
        <v>47.0</v>
      </c>
      <c r="M16" s="5">
        <v>1.0</v>
      </c>
      <c r="N16" s="5">
        <v>0.0</v>
      </c>
      <c r="O16" s="16">
        <v>42798.0</v>
      </c>
      <c r="P16" s="17">
        <v>0.75</v>
      </c>
      <c r="Q16" s="7">
        <v>14.0</v>
      </c>
      <c r="R16" s="7">
        <v>42.5</v>
      </c>
      <c r="S16" s="7">
        <v>33.0</v>
      </c>
      <c r="T16" s="7">
        <v>16.79</v>
      </c>
      <c r="U16" s="7">
        <v>3.0</v>
      </c>
      <c r="V16" s="7">
        <v>49.0</v>
      </c>
      <c r="W16" s="7">
        <v>165.0</v>
      </c>
      <c r="X16" s="7">
        <v>33.0</v>
      </c>
      <c r="Y16" s="7">
        <v>2.0</v>
      </c>
      <c r="Z16" s="7">
        <v>0.0</v>
      </c>
    </row>
    <row r="17">
      <c r="A17" s="3" t="s">
        <v>64</v>
      </c>
      <c r="B17" s="3">
        <v>10600.0</v>
      </c>
      <c r="C17" s="10">
        <v>42860.0</v>
      </c>
      <c r="D17" s="11">
        <v>1.0</v>
      </c>
      <c r="E17" s="5">
        <v>20.0</v>
      </c>
      <c r="F17" s="5">
        <v>21.8</v>
      </c>
      <c r="G17" s="5">
        <v>10.0</v>
      </c>
      <c r="H17" s="5">
        <v>15.48</v>
      </c>
      <c r="I17" s="5">
        <v>3.0</v>
      </c>
      <c r="J17" s="5">
        <v>70.0</v>
      </c>
      <c r="K17" s="5">
        <v>223.0</v>
      </c>
      <c r="L17" s="5">
        <v>56.0</v>
      </c>
      <c r="M17" s="5">
        <v>8.0</v>
      </c>
      <c r="N17" s="5">
        <v>0.0</v>
      </c>
      <c r="O17" s="16">
        <v>42861.0</v>
      </c>
      <c r="P17" s="17">
        <v>0.83</v>
      </c>
      <c r="Q17" s="7">
        <v>22.0</v>
      </c>
      <c r="R17" s="7">
        <v>23.5</v>
      </c>
      <c r="S17" s="7">
        <v>7.0</v>
      </c>
      <c r="T17" s="7">
        <v>16.59</v>
      </c>
      <c r="U17" s="7">
        <v>1.0</v>
      </c>
      <c r="V17" s="7">
        <v>86.0</v>
      </c>
      <c r="W17" s="7">
        <v>256.0</v>
      </c>
      <c r="X17" s="7">
        <v>48.0</v>
      </c>
      <c r="Y17" s="7">
        <v>5.0</v>
      </c>
      <c r="Z17" s="7">
        <v>0.0</v>
      </c>
    </row>
    <row r="18">
      <c r="A18" s="3" t="s">
        <v>205</v>
      </c>
      <c r="B18" s="3">
        <v>7100.0</v>
      </c>
      <c r="C18" s="10">
        <v>42736.0</v>
      </c>
      <c r="D18" s="11">
        <v>1.0</v>
      </c>
      <c r="E18" s="5">
        <v>4.0</v>
      </c>
      <c r="F18" s="5">
        <v>48.0</v>
      </c>
      <c r="G18" s="5">
        <v>48.0</v>
      </c>
      <c r="H18" s="5">
        <v>12.25</v>
      </c>
      <c r="I18" s="5">
        <v>1.0</v>
      </c>
      <c r="J18" s="5">
        <v>9.0</v>
      </c>
      <c r="K18" s="5">
        <v>46.0</v>
      </c>
      <c r="L18" s="5">
        <v>14.0</v>
      </c>
      <c r="M18" s="5">
        <v>2.0</v>
      </c>
      <c r="N18" s="5">
        <v>0.0</v>
      </c>
      <c r="O18" s="16">
        <v>42893.0</v>
      </c>
      <c r="P18" s="17">
        <v>0.86</v>
      </c>
      <c r="Q18" s="7">
        <v>26.0</v>
      </c>
      <c r="R18" s="7">
        <v>41.1</v>
      </c>
      <c r="S18" s="7">
        <v>37.0</v>
      </c>
      <c r="T18" s="7">
        <v>16.58</v>
      </c>
      <c r="U18" s="7">
        <v>1.0</v>
      </c>
      <c r="V18" s="7">
        <v>107.0</v>
      </c>
      <c r="W18" s="7">
        <v>287.0</v>
      </c>
      <c r="X18" s="7">
        <v>63.0</v>
      </c>
      <c r="Y18" s="7">
        <v>10.0</v>
      </c>
      <c r="Z18" s="7">
        <v>0.0</v>
      </c>
    </row>
    <row r="19">
      <c r="A19" s="3" t="s">
        <v>158</v>
      </c>
      <c r="B19" s="3">
        <v>7900.0</v>
      </c>
      <c r="C19" s="10">
        <v>42736.0</v>
      </c>
      <c r="D19" s="11">
        <v>1.0</v>
      </c>
      <c r="E19" s="5">
        <v>4.0</v>
      </c>
      <c r="F19" s="5">
        <v>29.0</v>
      </c>
      <c r="G19" s="5">
        <v>29.0</v>
      </c>
      <c r="H19" s="5">
        <v>15.63</v>
      </c>
      <c r="I19" s="5">
        <v>0.0</v>
      </c>
      <c r="J19" s="5">
        <v>17.0</v>
      </c>
      <c r="K19" s="5">
        <v>41.0</v>
      </c>
      <c r="L19" s="5">
        <v>10.0</v>
      </c>
      <c r="M19" s="5">
        <v>4.0</v>
      </c>
      <c r="N19" s="5">
        <v>0.0</v>
      </c>
      <c r="O19" s="16">
        <v>42862.0</v>
      </c>
      <c r="P19" s="17">
        <v>0.71</v>
      </c>
      <c r="Q19" s="7">
        <v>24.0</v>
      </c>
      <c r="R19" s="7">
        <v>39.6</v>
      </c>
      <c r="S19" s="7">
        <v>26.0</v>
      </c>
      <c r="T19" s="7">
        <v>16.5</v>
      </c>
      <c r="U19" s="7">
        <v>0.0</v>
      </c>
      <c r="V19" s="7">
        <v>100.0</v>
      </c>
      <c r="W19" s="7">
        <v>265.0</v>
      </c>
      <c r="X19" s="7">
        <v>61.0</v>
      </c>
      <c r="Y19" s="7">
        <v>6.0</v>
      </c>
      <c r="Z19" s="7">
        <v>0.0</v>
      </c>
    </row>
    <row r="20">
      <c r="A20" s="3" t="s">
        <v>111</v>
      </c>
      <c r="B20" s="3">
        <v>9000.0</v>
      </c>
      <c r="C20" s="10">
        <v>42797.0</v>
      </c>
      <c r="D20" s="11">
        <v>1.0</v>
      </c>
      <c r="E20" s="5">
        <v>12.0</v>
      </c>
      <c r="F20" s="5">
        <v>20.0</v>
      </c>
      <c r="G20" s="5">
        <v>17.0</v>
      </c>
      <c r="H20" s="5">
        <v>13.71</v>
      </c>
      <c r="I20" s="5">
        <v>0.0</v>
      </c>
      <c r="J20" s="5">
        <v>39.0</v>
      </c>
      <c r="K20" s="5">
        <v>137.0</v>
      </c>
      <c r="L20" s="5">
        <v>38.0</v>
      </c>
      <c r="M20" s="5">
        <v>2.0</v>
      </c>
      <c r="N20" s="5">
        <v>0.0</v>
      </c>
      <c r="O20" s="16">
        <v>42829.0</v>
      </c>
      <c r="P20" s="17">
        <v>1.0</v>
      </c>
      <c r="Q20" s="7">
        <v>16.0</v>
      </c>
      <c r="R20" s="7">
        <v>13.0</v>
      </c>
      <c r="S20" s="7">
        <v>10.5</v>
      </c>
      <c r="T20" s="7">
        <v>16.5</v>
      </c>
      <c r="U20" s="7">
        <v>2.0</v>
      </c>
      <c r="V20" s="7">
        <v>58.0</v>
      </c>
      <c r="W20" s="7">
        <v>190.0</v>
      </c>
      <c r="X20" s="7">
        <v>34.0</v>
      </c>
      <c r="Y20" s="7">
        <v>4.0</v>
      </c>
      <c r="Z20" s="7">
        <v>0.0</v>
      </c>
    </row>
    <row r="21">
      <c r="A21" s="3" t="s">
        <v>122</v>
      </c>
      <c r="B21" s="3">
        <v>9200.0</v>
      </c>
      <c r="C21" s="10">
        <v>42829.0</v>
      </c>
      <c r="D21" s="11">
        <v>1.0</v>
      </c>
      <c r="E21" s="5">
        <v>16.0</v>
      </c>
      <c r="F21" s="5">
        <v>27.0</v>
      </c>
      <c r="G21" s="5">
        <v>33.0</v>
      </c>
      <c r="H21" s="5">
        <v>15.31</v>
      </c>
      <c r="I21" s="5">
        <v>1.0</v>
      </c>
      <c r="J21" s="5">
        <v>58.0</v>
      </c>
      <c r="K21" s="5">
        <v>180.0</v>
      </c>
      <c r="L21" s="5">
        <v>44.0</v>
      </c>
      <c r="M21" s="5">
        <v>5.0</v>
      </c>
      <c r="N21" s="5">
        <v>0.0</v>
      </c>
      <c r="O21" s="16">
        <v>42829.0</v>
      </c>
      <c r="P21" s="17">
        <v>1.0</v>
      </c>
      <c r="Q21" s="7">
        <v>16.0</v>
      </c>
      <c r="R21" s="7">
        <v>18.0</v>
      </c>
      <c r="S21" s="7">
        <v>16.5</v>
      </c>
      <c r="T21" s="7">
        <v>16.47</v>
      </c>
      <c r="U21" s="7">
        <v>2.0</v>
      </c>
      <c r="V21" s="7">
        <v>57.0</v>
      </c>
      <c r="W21" s="7">
        <v>192.0</v>
      </c>
      <c r="X21" s="7">
        <v>35.0</v>
      </c>
      <c r="Y21" s="7">
        <v>2.0</v>
      </c>
      <c r="Z21" s="7">
        <v>0.0</v>
      </c>
    </row>
    <row r="22">
      <c r="A22" s="3" t="s">
        <v>224</v>
      </c>
      <c r="B22" s="3">
        <v>7000.0</v>
      </c>
      <c r="C22" s="5" t="s">
        <v>137</v>
      </c>
      <c r="D22" s="11">
        <v>0.0</v>
      </c>
      <c r="E22" s="18"/>
      <c r="F22" s="5">
        <v>0.0</v>
      </c>
      <c r="G22" s="5">
        <v>0.0</v>
      </c>
      <c r="H22" s="5">
        <v>0.0</v>
      </c>
      <c r="I22" s="18"/>
      <c r="J22" s="18"/>
      <c r="K22" s="18"/>
      <c r="L22" s="18"/>
      <c r="M22" s="18"/>
      <c r="N22" s="18"/>
      <c r="O22" s="16">
        <v>42862.0</v>
      </c>
      <c r="P22" s="17">
        <v>0.71</v>
      </c>
      <c r="Q22" s="7">
        <v>24.0</v>
      </c>
      <c r="R22" s="7">
        <v>49.6</v>
      </c>
      <c r="S22" s="7">
        <v>44.0</v>
      </c>
      <c r="T22" s="7">
        <v>16.38</v>
      </c>
      <c r="U22" s="7">
        <v>3.0</v>
      </c>
      <c r="V22" s="7">
        <v>95.0</v>
      </c>
      <c r="W22" s="7">
        <v>257.0</v>
      </c>
      <c r="X22" s="7">
        <v>65.0</v>
      </c>
      <c r="Y22" s="7">
        <v>12.0</v>
      </c>
      <c r="Z22" s="7">
        <v>0.0</v>
      </c>
    </row>
    <row r="23">
      <c r="A23" s="3" t="s">
        <v>39</v>
      </c>
      <c r="B23" s="3">
        <v>6700.0</v>
      </c>
      <c r="C23" s="10">
        <v>42736.0</v>
      </c>
      <c r="D23" s="11">
        <v>1.0</v>
      </c>
      <c r="E23" s="5">
        <v>4.0</v>
      </c>
      <c r="F23" s="5">
        <v>16.0</v>
      </c>
      <c r="G23" s="5">
        <v>16.0</v>
      </c>
      <c r="H23" s="5">
        <v>16.38</v>
      </c>
      <c r="I23" s="5">
        <v>1.0</v>
      </c>
      <c r="J23" s="5">
        <v>14.0</v>
      </c>
      <c r="K23" s="5">
        <v>44.0</v>
      </c>
      <c r="L23" s="5">
        <v>13.0</v>
      </c>
      <c r="M23" s="5">
        <v>0.0</v>
      </c>
      <c r="N23" s="5">
        <v>0.0</v>
      </c>
      <c r="O23" s="16">
        <v>42862.0</v>
      </c>
      <c r="P23" s="17">
        <v>0.71</v>
      </c>
      <c r="Q23" s="7">
        <v>24.0</v>
      </c>
      <c r="R23" s="7">
        <v>49.4</v>
      </c>
      <c r="S23" s="7">
        <v>55.0</v>
      </c>
      <c r="T23" s="7">
        <v>16.33</v>
      </c>
      <c r="U23" s="7">
        <v>4.0</v>
      </c>
      <c r="V23" s="7">
        <v>91.0</v>
      </c>
      <c r="W23" s="7">
        <v>260.0</v>
      </c>
      <c r="X23" s="7">
        <v>68.0</v>
      </c>
      <c r="Y23" s="7">
        <v>9.0</v>
      </c>
      <c r="Z23" s="7">
        <v>0.0</v>
      </c>
    </row>
    <row r="24">
      <c r="A24" s="3" t="s">
        <v>163</v>
      </c>
      <c r="B24" s="3">
        <v>7200.0</v>
      </c>
      <c r="C24" s="10">
        <v>42860.0</v>
      </c>
      <c r="D24" s="11">
        <v>1.0</v>
      </c>
      <c r="E24" s="5">
        <v>20.0</v>
      </c>
      <c r="F24" s="5">
        <v>17.4</v>
      </c>
      <c r="G24" s="5">
        <v>21.0</v>
      </c>
      <c r="H24" s="5">
        <v>15.1</v>
      </c>
      <c r="I24" s="5">
        <v>1.0</v>
      </c>
      <c r="J24" s="5">
        <v>70.0</v>
      </c>
      <c r="K24" s="5">
        <v>230.0</v>
      </c>
      <c r="L24" s="5">
        <v>56.0</v>
      </c>
      <c r="M24" s="5">
        <v>3.0</v>
      </c>
      <c r="N24" s="5">
        <v>0.0</v>
      </c>
      <c r="O24" s="16">
        <v>42830.0</v>
      </c>
      <c r="P24" s="17">
        <v>0.8</v>
      </c>
      <c r="Q24" s="7">
        <v>18.0</v>
      </c>
      <c r="R24" s="7">
        <v>42.2</v>
      </c>
      <c r="S24" s="7">
        <v>35.0</v>
      </c>
      <c r="T24" s="7">
        <v>16.25</v>
      </c>
      <c r="U24" s="7">
        <v>2.0</v>
      </c>
      <c r="V24" s="7">
        <v>70.0</v>
      </c>
      <c r="W24" s="7">
        <v>198.0</v>
      </c>
      <c r="X24" s="7">
        <v>43.0</v>
      </c>
      <c r="Y24" s="7">
        <v>11.0</v>
      </c>
      <c r="Z24" s="7">
        <v>0.0</v>
      </c>
    </row>
    <row r="25">
      <c r="A25" s="3" t="s">
        <v>157</v>
      </c>
      <c r="B25" s="3">
        <v>7300.0</v>
      </c>
      <c r="C25" s="5" t="s">
        <v>137</v>
      </c>
      <c r="D25" s="11">
        <v>0.0</v>
      </c>
      <c r="E25" s="18"/>
      <c r="F25" s="5">
        <v>0.0</v>
      </c>
      <c r="G25" s="5">
        <v>0.0</v>
      </c>
      <c r="H25" s="5">
        <v>0.0</v>
      </c>
      <c r="I25" s="18"/>
      <c r="J25" s="18"/>
      <c r="K25" s="18"/>
      <c r="L25" s="18"/>
      <c r="M25" s="18"/>
      <c r="N25" s="18"/>
      <c r="O25" s="16">
        <v>42923.0</v>
      </c>
      <c r="P25" s="17">
        <v>1.0</v>
      </c>
      <c r="Q25" s="7">
        <v>28.0</v>
      </c>
      <c r="R25" s="7">
        <v>25.0</v>
      </c>
      <c r="S25" s="7">
        <v>20.0</v>
      </c>
      <c r="T25" s="7">
        <v>16.23</v>
      </c>
      <c r="U25" s="7">
        <v>2.0</v>
      </c>
      <c r="V25" s="7">
        <v>108.0</v>
      </c>
      <c r="W25" s="7">
        <v>315.0</v>
      </c>
      <c r="X25" s="7">
        <v>72.0</v>
      </c>
      <c r="Y25" s="7">
        <v>7.0</v>
      </c>
      <c r="Z25" s="7">
        <v>0.0</v>
      </c>
    </row>
    <row r="26">
      <c r="A26" s="3" t="s">
        <v>109</v>
      </c>
      <c r="B26" s="3">
        <v>9500.0</v>
      </c>
      <c r="C26" s="10">
        <v>42797.0</v>
      </c>
      <c r="D26" s="11">
        <v>1.0</v>
      </c>
      <c r="E26" s="5">
        <v>12.0</v>
      </c>
      <c r="F26" s="5">
        <v>9.0</v>
      </c>
      <c r="G26" s="5">
        <v>6.0</v>
      </c>
      <c r="H26" s="5">
        <v>15.83</v>
      </c>
      <c r="I26" s="5">
        <v>2.0</v>
      </c>
      <c r="J26" s="5">
        <v>36.0</v>
      </c>
      <c r="K26" s="5">
        <v>155.0</v>
      </c>
      <c r="L26" s="5">
        <v>23.0</v>
      </c>
      <c r="M26" s="5">
        <v>0.0</v>
      </c>
      <c r="N26" s="5">
        <v>0.0</v>
      </c>
      <c r="O26" s="16">
        <v>42861.0</v>
      </c>
      <c r="P26" s="17">
        <v>0.83</v>
      </c>
      <c r="Q26" s="7">
        <v>22.0</v>
      </c>
      <c r="R26" s="7">
        <v>29.3</v>
      </c>
      <c r="S26" s="7">
        <v>18.5</v>
      </c>
      <c r="T26" s="7">
        <v>16.23</v>
      </c>
      <c r="U26" s="7">
        <v>1.0</v>
      </c>
      <c r="V26" s="7">
        <v>83.0</v>
      </c>
      <c r="W26" s="7">
        <v>258.0</v>
      </c>
      <c r="X26" s="7">
        <v>50.0</v>
      </c>
      <c r="Y26" s="7">
        <v>4.0</v>
      </c>
      <c r="Z26" s="7">
        <v>0.0</v>
      </c>
    </row>
    <row r="27">
      <c r="A27" s="3" t="s">
        <v>252</v>
      </c>
      <c r="B27" s="3">
        <v>6600.0</v>
      </c>
      <c r="C27" s="5" t="s">
        <v>137</v>
      </c>
      <c r="D27" s="11">
        <v>0.0</v>
      </c>
      <c r="E27" s="18"/>
      <c r="F27" s="5">
        <v>0.0</v>
      </c>
      <c r="G27" s="5">
        <v>0.0</v>
      </c>
      <c r="H27" s="5">
        <v>0.0</v>
      </c>
      <c r="I27" s="18"/>
      <c r="J27" s="18"/>
      <c r="K27" s="18"/>
      <c r="L27" s="18"/>
      <c r="M27" s="18"/>
      <c r="N27" s="18"/>
      <c r="O27" s="16">
        <v>42800.0</v>
      </c>
      <c r="P27" s="17">
        <v>0.5</v>
      </c>
      <c r="Q27" s="7">
        <v>18.0</v>
      </c>
      <c r="R27" s="7">
        <v>61.3</v>
      </c>
      <c r="S27" s="7">
        <v>80.5</v>
      </c>
      <c r="T27" s="7">
        <v>16.22</v>
      </c>
      <c r="U27" s="7">
        <v>2.0</v>
      </c>
      <c r="V27" s="7">
        <v>71.0</v>
      </c>
      <c r="W27" s="7">
        <v>192.0</v>
      </c>
      <c r="X27" s="7">
        <v>52.0</v>
      </c>
      <c r="Y27" s="7">
        <v>7.0</v>
      </c>
      <c r="Z27" s="7">
        <v>0.0</v>
      </c>
    </row>
    <row r="28">
      <c r="A28" s="3" t="s">
        <v>253</v>
      </c>
      <c r="B28" s="3">
        <v>7200.0</v>
      </c>
      <c r="C28" s="5" t="s">
        <v>137</v>
      </c>
      <c r="D28" s="11">
        <v>0.0</v>
      </c>
      <c r="E28" s="18"/>
      <c r="F28" s="5">
        <v>0.0</v>
      </c>
      <c r="G28" s="5">
        <v>0.0</v>
      </c>
      <c r="H28" s="5">
        <v>0.0</v>
      </c>
      <c r="I28" s="18"/>
      <c r="J28" s="18"/>
      <c r="K28" s="18"/>
      <c r="L28" s="18"/>
      <c r="M28" s="18"/>
      <c r="N28" s="18"/>
      <c r="O28" s="16">
        <v>42861.0</v>
      </c>
      <c r="P28" s="17">
        <v>0.83</v>
      </c>
      <c r="Q28" s="7">
        <v>22.0</v>
      </c>
      <c r="R28" s="7">
        <v>36.2</v>
      </c>
      <c r="S28" s="7">
        <v>28.5</v>
      </c>
      <c r="T28" s="7">
        <v>16.2</v>
      </c>
      <c r="U28" s="7">
        <v>4.0</v>
      </c>
      <c r="V28" s="7">
        <v>81.0</v>
      </c>
      <c r="W28" s="7">
        <v>240.0</v>
      </c>
      <c r="X28" s="7">
        <v>65.0</v>
      </c>
      <c r="Y28" s="7">
        <v>6.0</v>
      </c>
      <c r="Z28" s="7">
        <v>0.0</v>
      </c>
    </row>
    <row r="29">
      <c r="A29" s="3" t="s">
        <v>106</v>
      </c>
      <c r="B29" s="3">
        <v>7400.0</v>
      </c>
      <c r="C29" s="10">
        <v>42736.0</v>
      </c>
      <c r="D29" s="11">
        <v>1.0</v>
      </c>
      <c r="E29" s="5">
        <v>4.0</v>
      </c>
      <c r="F29" s="5">
        <v>65.0</v>
      </c>
      <c r="G29" s="5">
        <v>65.0</v>
      </c>
      <c r="H29" s="5">
        <v>9.75</v>
      </c>
      <c r="I29" s="5">
        <v>0.0</v>
      </c>
      <c r="J29" s="5">
        <v>10.0</v>
      </c>
      <c r="K29" s="5">
        <v>41.0</v>
      </c>
      <c r="L29" s="5">
        <v>19.0</v>
      </c>
      <c r="M29" s="5">
        <v>2.0</v>
      </c>
      <c r="N29" s="5">
        <v>0.0</v>
      </c>
      <c r="O29" s="16">
        <v>42831.0</v>
      </c>
      <c r="P29" s="17">
        <v>0.67</v>
      </c>
      <c r="Q29" s="7">
        <v>20.0</v>
      </c>
      <c r="R29" s="7">
        <v>42.3</v>
      </c>
      <c r="S29" s="7">
        <v>22.5</v>
      </c>
      <c r="T29" s="7">
        <v>16.2</v>
      </c>
      <c r="U29" s="7">
        <v>2.0</v>
      </c>
      <c r="V29" s="7">
        <v>72.0</v>
      </c>
      <c r="W29" s="7">
        <v>239.0</v>
      </c>
      <c r="X29" s="7">
        <v>39.0</v>
      </c>
      <c r="Y29" s="7">
        <v>8.0</v>
      </c>
      <c r="Z29" s="7">
        <v>0.0</v>
      </c>
    </row>
    <row r="30">
      <c r="A30" s="3" t="s">
        <v>147</v>
      </c>
      <c r="B30" s="3">
        <v>8200.0</v>
      </c>
      <c r="C30" s="10">
        <v>42736.0</v>
      </c>
      <c r="D30" s="11">
        <v>1.0</v>
      </c>
      <c r="E30" s="5">
        <v>4.0</v>
      </c>
      <c r="F30" s="5">
        <v>33.0</v>
      </c>
      <c r="G30" s="5">
        <v>33.0</v>
      </c>
      <c r="H30" s="5">
        <v>11.5</v>
      </c>
      <c r="I30" s="5">
        <v>1.0</v>
      </c>
      <c r="J30" s="5">
        <v>6.0</v>
      </c>
      <c r="K30" s="5">
        <v>53.0</v>
      </c>
      <c r="L30" s="5">
        <v>11.0</v>
      </c>
      <c r="M30" s="5">
        <v>1.0</v>
      </c>
      <c r="N30" s="5">
        <v>0.0</v>
      </c>
      <c r="O30" s="16">
        <v>42771.0</v>
      </c>
      <c r="P30" s="17">
        <v>0.4</v>
      </c>
      <c r="Q30" s="7">
        <v>14.0</v>
      </c>
      <c r="R30" s="7">
        <v>62.6</v>
      </c>
      <c r="S30" s="7">
        <v>100.0</v>
      </c>
      <c r="T30" s="7">
        <v>16.11</v>
      </c>
      <c r="U30" s="7">
        <v>2.0</v>
      </c>
      <c r="V30" s="7">
        <v>53.0</v>
      </c>
      <c r="W30" s="7">
        <v>152.0</v>
      </c>
      <c r="X30" s="7">
        <v>39.0</v>
      </c>
      <c r="Y30" s="7">
        <v>6.0</v>
      </c>
      <c r="Z30" s="7">
        <v>0.0</v>
      </c>
    </row>
    <row r="31">
      <c r="A31" s="3" t="s">
        <v>216</v>
      </c>
      <c r="B31" s="3">
        <v>7500.0</v>
      </c>
      <c r="C31" s="10">
        <v>42768.0</v>
      </c>
      <c r="D31" s="11">
        <v>1.0</v>
      </c>
      <c r="E31" s="5">
        <v>8.0</v>
      </c>
      <c r="F31" s="5">
        <v>38.0</v>
      </c>
      <c r="G31" s="5">
        <v>38.0</v>
      </c>
      <c r="H31" s="5">
        <v>13.94</v>
      </c>
      <c r="I31" s="5">
        <v>0.0</v>
      </c>
      <c r="J31" s="5">
        <v>27.0</v>
      </c>
      <c r="K31" s="5">
        <v>91.0</v>
      </c>
      <c r="L31" s="5">
        <v>22.0</v>
      </c>
      <c r="M31" s="5">
        <v>4.0</v>
      </c>
      <c r="N31" s="5">
        <v>0.0</v>
      </c>
      <c r="O31" s="16">
        <v>42860.0</v>
      </c>
      <c r="P31" s="17">
        <v>1.0</v>
      </c>
      <c r="Q31" s="7">
        <v>20.0</v>
      </c>
      <c r="R31" s="7">
        <v>46.0</v>
      </c>
      <c r="S31" s="7">
        <v>50.0</v>
      </c>
      <c r="T31" s="7">
        <v>15.9</v>
      </c>
      <c r="U31" s="7">
        <v>2.0</v>
      </c>
      <c r="V31" s="7">
        <v>78.0</v>
      </c>
      <c r="W31" s="7">
        <v>211.0</v>
      </c>
      <c r="X31" s="7">
        <v>63.0</v>
      </c>
      <c r="Y31" s="7">
        <v>6.0</v>
      </c>
      <c r="Z31" s="7">
        <v>0.0</v>
      </c>
    </row>
    <row r="32">
      <c r="A32" s="3" t="s">
        <v>86</v>
      </c>
      <c r="B32" s="3">
        <v>8000.0</v>
      </c>
      <c r="C32" s="10">
        <v>42829.0</v>
      </c>
      <c r="D32" s="11">
        <v>1.0</v>
      </c>
      <c r="E32" s="5">
        <v>16.0</v>
      </c>
      <c r="F32" s="5">
        <v>34.0</v>
      </c>
      <c r="G32" s="5">
        <v>39.0</v>
      </c>
      <c r="H32" s="5">
        <v>13.09</v>
      </c>
      <c r="I32" s="5">
        <v>0.0</v>
      </c>
      <c r="J32" s="5">
        <v>51.0</v>
      </c>
      <c r="K32" s="5">
        <v>178.0</v>
      </c>
      <c r="L32" s="5">
        <v>53.0</v>
      </c>
      <c r="M32" s="5">
        <v>6.0</v>
      </c>
      <c r="N32" s="5">
        <v>0.0</v>
      </c>
      <c r="O32" s="16">
        <v>42892.0</v>
      </c>
      <c r="P32" s="17">
        <v>1.0</v>
      </c>
      <c r="Q32" s="7">
        <v>24.0</v>
      </c>
      <c r="R32" s="7">
        <v>17.3</v>
      </c>
      <c r="S32" s="7">
        <v>16.0</v>
      </c>
      <c r="T32" s="7">
        <v>15.77</v>
      </c>
      <c r="U32" s="7">
        <v>3.0</v>
      </c>
      <c r="V32" s="7">
        <v>82.0</v>
      </c>
      <c r="W32" s="7">
        <v>285.0</v>
      </c>
      <c r="X32" s="7">
        <v>56.0</v>
      </c>
      <c r="Y32" s="7">
        <v>6.0</v>
      </c>
      <c r="Z32" s="7">
        <v>0.0</v>
      </c>
    </row>
    <row r="33">
      <c r="A33" s="3" t="s">
        <v>174</v>
      </c>
      <c r="B33" s="3">
        <v>7200.0</v>
      </c>
      <c r="C33" s="10">
        <v>42829.0</v>
      </c>
      <c r="D33" s="11">
        <v>1.0</v>
      </c>
      <c r="E33" s="5">
        <v>16.0</v>
      </c>
      <c r="F33" s="5">
        <v>32.0</v>
      </c>
      <c r="G33" s="5">
        <v>29.0</v>
      </c>
      <c r="H33" s="5">
        <v>13.03</v>
      </c>
      <c r="I33" s="5">
        <v>1.0</v>
      </c>
      <c r="J33" s="5">
        <v>47.0</v>
      </c>
      <c r="K33" s="5">
        <v>183.0</v>
      </c>
      <c r="L33" s="5">
        <v>50.0</v>
      </c>
      <c r="M33" s="5">
        <v>7.0</v>
      </c>
      <c r="N33" s="5">
        <v>0.0</v>
      </c>
      <c r="O33" s="16">
        <v>42771.0</v>
      </c>
      <c r="P33" s="17">
        <v>0.4</v>
      </c>
      <c r="Q33" s="7">
        <v>14.0</v>
      </c>
      <c r="R33" s="7">
        <v>63.0</v>
      </c>
      <c r="S33" s="7">
        <v>100.0</v>
      </c>
      <c r="T33" s="7">
        <v>15.75</v>
      </c>
      <c r="U33" s="7">
        <v>2.0</v>
      </c>
      <c r="V33" s="7">
        <v>52.0</v>
      </c>
      <c r="W33" s="7">
        <v>150.0</v>
      </c>
      <c r="X33" s="7">
        <v>43.0</v>
      </c>
      <c r="Y33" s="7">
        <v>5.0</v>
      </c>
      <c r="Z33" s="7">
        <v>0.0</v>
      </c>
    </row>
    <row r="34">
      <c r="A34" s="3" t="s">
        <v>223</v>
      </c>
      <c r="B34" s="3">
        <v>7600.0</v>
      </c>
      <c r="C34" s="10">
        <v>42797.0</v>
      </c>
      <c r="D34" s="11">
        <v>1.0</v>
      </c>
      <c r="E34" s="5">
        <v>12.0</v>
      </c>
      <c r="F34" s="5">
        <v>30.0</v>
      </c>
      <c r="G34" s="5">
        <v>27.0</v>
      </c>
      <c r="H34" s="5">
        <v>14.13</v>
      </c>
      <c r="I34" s="5">
        <v>0.0</v>
      </c>
      <c r="J34" s="5">
        <v>43.0</v>
      </c>
      <c r="K34" s="5">
        <v>129.0</v>
      </c>
      <c r="L34" s="5">
        <v>40.0</v>
      </c>
      <c r="M34" s="5">
        <v>4.0</v>
      </c>
      <c r="N34" s="5">
        <v>0.0</v>
      </c>
      <c r="O34" s="16">
        <v>42893.0</v>
      </c>
      <c r="P34" s="17">
        <v>0.86</v>
      </c>
      <c r="Q34" s="7">
        <v>26.0</v>
      </c>
      <c r="R34" s="7">
        <v>44.1</v>
      </c>
      <c r="S34" s="7">
        <v>52.0</v>
      </c>
      <c r="T34" s="7">
        <v>15.73</v>
      </c>
      <c r="U34" s="7">
        <v>5.0</v>
      </c>
      <c r="V34" s="7">
        <v>90.0</v>
      </c>
      <c r="W34" s="7">
        <v>292.0</v>
      </c>
      <c r="X34" s="7">
        <v>68.0</v>
      </c>
      <c r="Y34" s="7">
        <v>13.0</v>
      </c>
      <c r="Z34" s="7">
        <v>0.0</v>
      </c>
    </row>
    <row r="35">
      <c r="A35" s="3" t="s">
        <v>241</v>
      </c>
      <c r="B35" s="3">
        <v>6800.0</v>
      </c>
      <c r="C35" s="5" t="s">
        <v>137</v>
      </c>
      <c r="D35" s="11">
        <v>0.0</v>
      </c>
      <c r="E35" s="18"/>
      <c r="F35" s="5">
        <v>0.0</v>
      </c>
      <c r="G35" s="5">
        <v>0.0</v>
      </c>
      <c r="H35" s="5">
        <v>0.0</v>
      </c>
      <c r="I35" s="18"/>
      <c r="J35" s="18"/>
      <c r="K35" s="18"/>
      <c r="L35" s="18"/>
      <c r="M35" s="18"/>
      <c r="N35" s="18"/>
      <c r="O35" s="16">
        <v>42833.0</v>
      </c>
      <c r="P35" s="17">
        <v>0.5</v>
      </c>
      <c r="Q35" s="7">
        <v>24.0</v>
      </c>
      <c r="R35" s="7">
        <v>57.3</v>
      </c>
      <c r="S35" s="7">
        <v>63.0</v>
      </c>
      <c r="T35" s="7">
        <v>15.63</v>
      </c>
      <c r="U35" s="7">
        <v>0.0</v>
      </c>
      <c r="V35" s="7">
        <v>97.0</v>
      </c>
      <c r="W35" s="7">
        <v>257.0</v>
      </c>
      <c r="X35" s="7">
        <v>67.0</v>
      </c>
      <c r="Y35" s="7">
        <v>11.0</v>
      </c>
      <c r="Z35" s="7">
        <v>0.0</v>
      </c>
    </row>
    <row r="36">
      <c r="A36" s="3" t="s">
        <v>99</v>
      </c>
      <c r="B36" s="3">
        <v>7800.0</v>
      </c>
      <c r="C36" s="10">
        <v>42797.0</v>
      </c>
      <c r="D36" s="11">
        <v>1.0</v>
      </c>
      <c r="E36" s="5">
        <v>12.0</v>
      </c>
      <c r="F36" s="5">
        <v>23.7</v>
      </c>
      <c r="G36" s="5">
        <v>15.0</v>
      </c>
      <c r="H36" s="5">
        <v>14.75</v>
      </c>
      <c r="I36" s="5">
        <v>1.0</v>
      </c>
      <c r="J36" s="5">
        <v>43.0</v>
      </c>
      <c r="K36" s="5">
        <v>128.0</v>
      </c>
      <c r="L36" s="5">
        <v>40.0</v>
      </c>
      <c r="M36" s="5">
        <v>4.0</v>
      </c>
      <c r="N36" s="5">
        <v>0.0</v>
      </c>
      <c r="O36" s="16">
        <v>42894.0</v>
      </c>
      <c r="P36" s="17">
        <v>0.75</v>
      </c>
      <c r="Q36" s="7">
        <v>28.0</v>
      </c>
      <c r="R36" s="7">
        <v>41.4</v>
      </c>
      <c r="S36" s="7">
        <v>19.5</v>
      </c>
      <c r="T36" s="7">
        <v>15.59</v>
      </c>
      <c r="U36" s="7">
        <v>2.0</v>
      </c>
      <c r="V36" s="7">
        <v>101.0</v>
      </c>
      <c r="W36" s="7">
        <v>324.0</v>
      </c>
      <c r="X36" s="7">
        <v>65.0</v>
      </c>
      <c r="Y36" s="7">
        <v>12.0</v>
      </c>
      <c r="Z36" s="7">
        <v>0.0</v>
      </c>
    </row>
    <row r="37">
      <c r="A37" s="3" t="s">
        <v>131</v>
      </c>
      <c r="B37" s="3">
        <v>7900.0</v>
      </c>
      <c r="C37" s="10">
        <v>42860.0</v>
      </c>
      <c r="D37" s="11">
        <v>1.0</v>
      </c>
      <c r="E37" s="5">
        <v>20.0</v>
      </c>
      <c r="F37" s="5">
        <v>33.8</v>
      </c>
      <c r="G37" s="5">
        <v>27.0</v>
      </c>
      <c r="H37" s="5">
        <v>12.95</v>
      </c>
      <c r="I37" s="5">
        <v>0.0</v>
      </c>
      <c r="J37" s="5">
        <v>60.0</v>
      </c>
      <c r="K37" s="5">
        <v>232.0</v>
      </c>
      <c r="L37" s="5">
        <v>62.0</v>
      </c>
      <c r="M37" s="5">
        <v>6.0</v>
      </c>
      <c r="N37" s="5">
        <v>0.0</v>
      </c>
      <c r="O37" s="16">
        <v>42830.0</v>
      </c>
      <c r="P37" s="17">
        <v>0.8</v>
      </c>
      <c r="Q37" s="7">
        <v>18.0</v>
      </c>
      <c r="R37" s="7">
        <v>36.0</v>
      </c>
      <c r="S37" s="7">
        <v>22.0</v>
      </c>
      <c r="T37" s="7">
        <v>15.58</v>
      </c>
      <c r="U37" s="7">
        <v>0.0</v>
      </c>
      <c r="V37" s="7">
        <v>72.0</v>
      </c>
      <c r="W37" s="7">
        <v>193.0</v>
      </c>
      <c r="X37" s="7">
        <v>54.0</v>
      </c>
      <c r="Y37" s="7">
        <v>5.0</v>
      </c>
      <c r="Z37" s="7">
        <v>0.0</v>
      </c>
    </row>
    <row r="38">
      <c r="A38" s="3" t="s">
        <v>274</v>
      </c>
      <c r="B38" s="3">
        <v>6500.0</v>
      </c>
      <c r="C38" s="5" t="s">
        <v>137</v>
      </c>
      <c r="D38" s="11">
        <v>0.0</v>
      </c>
      <c r="E38" s="18"/>
      <c r="F38" s="5">
        <v>0.0</v>
      </c>
      <c r="G38" s="5">
        <v>0.0</v>
      </c>
      <c r="H38" s="5">
        <v>0.0</v>
      </c>
      <c r="I38" s="18"/>
      <c r="J38" s="18"/>
      <c r="K38" s="18"/>
      <c r="L38" s="18"/>
      <c r="M38" s="18"/>
      <c r="N38" s="18"/>
      <c r="O38" s="16">
        <v>42833.0</v>
      </c>
      <c r="P38" s="17">
        <v>0.5</v>
      </c>
      <c r="Q38" s="7">
        <v>24.0</v>
      </c>
      <c r="R38" s="7">
        <v>67.0</v>
      </c>
      <c r="S38" s="7">
        <v>82.5</v>
      </c>
      <c r="T38" s="7">
        <v>15.46</v>
      </c>
      <c r="U38" s="7">
        <v>6.0</v>
      </c>
      <c r="V38" s="7">
        <v>80.0</v>
      </c>
      <c r="W38" s="7">
        <v>260.0</v>
      </c>
      <c r="X38" s="7">
        <v>78.0</v>
      </c>
      <c r="Y38" s="7">
        <v>8.0</v>
      </c>
      <c r="Z38" s="7">
        <v>0.0</v>
      </c>
    </row>
    <row r="39">
      <c r="A39" s="3" t="s">
        <v>63</v>
      </c>
      <c r="B39" s="3">
        <v>11400.0</v>
      </c>
      <c r="C39" s="10">
        <v>42797.0</v>
      </c>
      <c r="D39" s="11">
        <v>1.0</v>
      </c>
      <c r="E39" s="5">
        <v>12.0</v>
      </c>
      <c r="F39" s="5">
        <v>11.0</v>
      </c>
      <c r="G39" s="5">
        <v>5.0</v>
      </c>
      <c r="H39" s="5">
        <v>17.46</v>
      </c>
      <c r="I39" s="5">
        <v>0.0</v>
      </c>
      <c r="J39" s="5">
        <v>52.0</v>
      </c>
      <c r="K39" s="5">
        <v>138.0</v>
      </c>
      <c r="L39" s="5">
        <v>21.0</v>
      </c>
      <c r="M39" s="5">
        <v>5.0</v>
      </c>
      <c r="N39" s="5">
        <v>0.0</v>
      </c>
      <c r="O39" s="16">
        <v>42771.0</v>
      </c>
      <c r="P39" s="17">
        <v>0.4</v>
      </c>
      <c r="Q39" s="7">
        <v>14.0</v>
      </c>
      <c r="R39" s="7">
        <v>64.2</v>
      </c>
      <c r="S39" s="7">
        <v>100.0</v>
      </c>
      <c r="T39" s="7">
        <v>15.43</v>
      </c>
      <c r="U39" s="7">
        <v>2.0</v>
      </c>
      <c r="V39" s="7">
        <v>48.0</v>
      </c>
      <c r="W39" s="7">
        <v>160.0</v>
      </c>
      <c r="X39" s="7">
        <v>36.0</v>
      </c>
      <c r="Y39" s="7">
        <v>6.0</v>
      </c>
      <c r="Z39" s="7">
        <v>0.0</v>
      </c>
    </row>
    <row r="40">
      <c r="A40" s="3" t="s">
        <v>276</v>
      </c>
      <c r="B40" s="3">
        <v>6500.0</v>
      </c>
      <c r="C40" s="5" t="s">
        <v>137</v>
      </c>
      <c r="D40" s="11">
        <v>0.0</v>
      </c>
      <c r="E40" s="18"/>
      <c r="F40" s="5">
        <v>0.0</v>
      </c>
      <c r="G40" s="5">
        <v>0.0</v>
      </c>
      <c r="H40" s="5">
        <v>0.0</v>
      </c>
      <c r="I40" s="18"/>
      <c r="J40" s="18"/>
      <c r="K40" s="18"/>
      <c r="L40" s="18"/>
      <c r="M40" s="18"/>
      <c r="N40" s="18"/>
      <c r="O40" s="16">
        <v>42771.0</v>
      </c>
      <c r="P40" s="17">
        <v>0.4</v>
      </c>
      <c r="Q40" s="7">
        <v>14.0</v>
      </c>
      <c r="R40" s="7">
        <v>62.6</v>
      </c>
      <c r="S40" s="7">
        <v>100.0</v>
      </c>
      <c r="T40" s="7">
        <v>15.32</v>
      </c>
      <c r="U40" s="7">
        <v>3.0</v>
      </c>
      <c r="V40" s="7">
        <v>46.0</v>
      </c>
      <c r="W40" s="7">
        <v>158.0</v>
      </c>
      <c r="X40" s="7">
        <v>37.0</v>
      </c>
      <c r="Y40" s="7">
        <v>8.0</v>
      </c>
      <c r="Z40" s="7">
        <v>0.0</v>
      </c>
    </row>
    <row r="41">
      <c r="A41" s="3" t="s">
        <v>256</v>
      </c>
      <c r="B41" s="3">
        <v>8100.0</v>
      </c>
      <c r="C41" s="5" t="s">
        <v>137</v>
      </c>
      <c r="D41" s="11">
        <v>0.0</v>
      </c>
      <c r="E41" s="18"/>
      <c r="F41" s="5">
        <v>0.0</v>
      </c>
      <c r="G41" s="5">
        <v>0.0</v>
      </c>
      <c r="H41" s="5">
        <v>0.0</v>
      </c>
      <c r="I41" s="18"/>
      <c r="J41" s="18"/>
      <c r="K41" s="18"/>
      <c r="L41" s="18"/>
      <c r="M41" s="18"/>
      <c r="N41" s="18"/>
      <c r="O41" s="16">
        <v>42831.0</v>
      </c>
      <c r="P41" s="17">
        <v>0.67</v>
      </c>
      <c r="Q41" s="7">
        <v>20.0</v>
      </c>
      <c r="R41" s="7">
        <v>38.7</v>
      </c>
      <c r="S41" s="7">
        <v>12.5</v>
      </c>
      <c r="T41" s="7">
        <v>15.3</v>
      </c>
      <c r="U41" s="7">
        <v>2.0</v>
      </c>
      <c r="V41" s="7">
        <v>64.0</v>
      </c>
      <c r="W41" s="7">
        <v>247.0</v>
      </c>
      <c r="X41" s="7">
        <v>43.0</v>
      </c>
      <c r="Y41" s="7">
        <v>4.0</v>
      </c>
      <c r="Z41" s="7">
        <v>0.0</v>
      </c>
    </row>
    <row r="42">
      <c r="A42" s="3" t="s">
        <v>255</v>
      </c>
      <c r="B42" s="3">
        <v>6300.0</v>
      </c>
      <c r="C42" s="5" t="s">
        <v>137</v>
      </c>
      <c r="D42" s="11">
        <v>0.0</v>
      </c>
      <c r="E42" s="18"/>
      <c r="F42" s="5">
        <v>0.0</v>
      </c>
      <c r="G42" s="5">
        <v>0.0</v>
      </c>
      <c r="H42" s="5">
        <v>0.0</v>
      </c>
      <c r="I42" s="18"/>
      <c r="J42" s="18"/>
      <c r="K42" s="18"/>
      <c r="L42" s="18"/>
      <c r="M42" s="18"/>
      <c r="N42" s="18"/>
      <c r="O42" s="16">
        <v>42831.0</v>
      </c>
      <c r="P42" s="17">
        <v>0.67</v>
      </c>
      <c r="Q42" s="7">
        <v>20.0</v>
      </c>
      <c r="R42" s="7">
        <v>67.8</v>
      </c>
      <c r="S42" s="7">
        <v>62.0</v>
      </c>
      <c r="T42" s="7">
        <v>15.1</v>
      </c>
      <c r="U42" s="7">
        <v>0.0</v>
      </c>
      <c r="V42" s="7">
        <v>78.0</v>
      </c>
      <c r="W42" s="7">
        <v>217.0</v>
      </c>
      <c r="X42" s="7">
        <v>49.0</v>
      </c>
      <c r="Y42" s="7">
        <v>16.0</v>
      </c>
      <c r="Z42" s="7">
        <v>0.0</v>
      </c>
    </row>
    <row r="43">
      <c r="A43" s="3" t="s">
        <v>118</v>
      </c>
      <c r="B43" s="3">
        <v>7100.0</v>
      </c>
      <c r="C43" s="10">
        <v>42768.0</v>
      </c>
      <c r="D43" s="11">
        <v>1.0</v>
      </c>
      <c r="E43" s="5">
        <v>8.0</v>
      </c>
      <c r="F43" s="5">
        <v>26.5</v>
      </c>
      <c r="G43" s="5">
        <v>26.5</v>
      </c>
      <c r="H43" s="5">
        <v>13.19</v>
      </c>
      <c r="I43" s="5">
        <v>0.0</v>
      </c>
      <c r="J43" s="5">
        <v>25.0</v>
      </c>
      <c r="K43" s="5">
        <v>91.0</v>
      </c>
      <c r="L43" s="5">
        <v>26.0</v>
      </c>
      <c r="M43" s="5">
        <v>2.0</v>
      </c>
      <c r="N43" s="5">
        <v>0.0</v>
      </c>
      <c r="O43" s="16">
        <v>42861.0</v>
      </c>
      <c r="P43" s="17">
        <v>0.83</v>
      </c>
      <c r="Q43" s="7">
        <v>22.0</v>
      </c>
      <c r="R43" s="7">
        <v>43.8</v>
      </c>
      <c r="S43" s="7">
        <v>49.0</v>
      </c>
      <c r="T43" s="7">
        <v>15.05</v>
      </c>
      <c r="U43" s="7">
        <v>1.0</v>
      </c>
      <c r="V43" s="7">
        <v>75.0</v>
      </c>
      <c r="W43" s="7">
        <v>260.0</v>
      </c>
      <c r="X43" s="7">
        <v>56.0</v>
      </c>
      <c r="Y43" s="7">
        <v>4.0</v>
      </c>
      <c r="Z43" s="7">
        <v>0.0</v>
      </c>
    </row>
    <row r="44">
      <c r="A44" s="3" t="s">
        <v>142</v>
      </c>
      <c r="B44" s="3">
        <v>9400.0</v>
      </c>
      <c r="C44" s="10">
        <v>42830.0</v>
      </c>
      <c r="D44" s="11">
        <v>0.8</v>
      </c>
      <c r="E44" s="5">
        <v>18.0</v>
      </c>
      <c r="F44" s="5">
        <v>39.6</v>
      </c>
      <c r="G44" s="5">
        <v>29.0</v>
      </c>
      <c r="H44" s="5">
        <v>12.81</v>
      </c>
      <c r="I44" s="5">
        <v>1.0</v>
      </c>
      <c r="J44" s="5">
        <v>45.0</v>
      </c>
      <c r="K44" s="5">
        <v>229.0</v>
      </c>
      <c r="L44" s="5">
        <v>44.0</v>
      </c>
      <c r="M44" s="5">
        <v>5.0</v>
      </c>
      <c r="N44" s="5">
        <v>0.0</v>
      </c>
      <c r="O44" s="16">
        <v>42770.0</v>
      </c>
      <c r="P44" s="17">
        <v>0.5</v>
      </c>
      <c r="Q44" s="7">
        <v>12.0</v>
      </c>
      <c r="R44" s="7">
        <v>60.5</v>
      </c>
      <c r="S44" s="7">
        <v>63.5</v>
      </c>
      <c r="T44" s="7">
        <v>15.0</v>
      </c>
      <c r="U44" s="7">
        <v>1.0</v>
      </c>
      <c r="V44" s="7">
        <v>46.0</v>
      </c>
      <c r="W44" s="7">
        <v>122.0</v>
      </c>
      <c r="X44" s="7">
        <v>40.0</v>
      </c>
      <c r="Y44" s="7">
        <v>7.0</v>
      </c>
      <c r="Z44" s="7">
        <v>0.0</v>
      </c>
    </row>
    <row r="45">
      <c r="A45" s="3" t="s">
        <v>194</v>
      </c>
      <c r="B45" s="3">
        <v>6300.0</v>
      </c>
      <c r="C45" s="5" t="s">
        <v>137</v>
      </c>
      <c r="D45" s="11">
        <v>0.0</v>
      </c>
      <c r="E45" s="18"/>
      <c r="F45" s="5">
        <v>0.0</v>
      </c>
      <c r="G45" s="5">
        <v>0.0</v>
      </c>
      <c r="H45" s="5">
        <v>0.0</v>
      </c>
      <c r="I45" s="18"/>
      <c r="J45" s="18"/>
      <c r="K45" s="18"/>
      <c r="L45" s="18"/>
      <c r="M45" s="18"/>
      <c r="N45" s="18"/>
      <c r="O45" s="16">
        <v>42861.0</v>
      </c>
      <c r="P45" s="17">
        <v>0.83</v>
      </c>
      <c r="Q45" s="7">
        <v>22.0</v>
      </c>
      <c r="R45" s="7">
        <v>44.2</v>
      </c>
      <c r="S45" s="7">
        <v>38.5</v>
      </c>
      <c r="T45" s="7">
        <v>14.98</v>
      </c>
      <c r="U45" s="7">
        <v>1.0</v>
      </c>
      <c r="V45" s="7">
        <v>81.0</v>
      </c>
      <c r="W45" s="7">
        <v>238.0</v>
      </c>
      <c r="X45" s="7">
        <v>71.0</v>
      </c>
      <c r="Y45" s="7">
        <v>5.0</v>
      </c>
      <c r="Z45" s="7">
        <v>0.0</v>
      </c>
    </row>
    <row r="46">
      <c r="A46" s="3" t="s">
        <v>68</v>
      </c>
      <c r="B46" s="3">
        <v>8000.0</v>
      </c>
      <c r="C46" s="10">
        <v>42860.0</v>
      </c>
      <c r="D46" s="11">
        <v>1.0</v>
      </c>
      <c r="E46" s="5">
        <v>20.0</v>
      </c>
      <c r="F46" s="5">
        <v>22.0</v>
      </c>
      <c r="G46" s="5">
        <v>23.0</v>
      </c>
      <c r="H46" s="5">
        <v>13.53</v>
      </c>
      <c r="I46" s="5">
        <v>0.0</v>
      </c>
      <c r="J46" s="5">
        <v>57.0</v>
      </c>
      <c r="K46" s="5">
        <v>252.0</v>
      </c>
      <c r="L46" s="5">
        <v>49.0</v>
      </c>
      <c r="M46" s="5">
        <v>2.0</v>
      </c>
      <c r="N46" s="5">
        <v>0.0</v>
      </c>
      <c r="O46" s="16">
        <v>42861.0</v>
      </c>
      <c r="P46" s="17">
        <v>0.83</v>
      </c>
      <c r="Q46" s="7">
        <v>22.0</v>
      </c>
      <c r="R46" s="7">
        <v>41.5</v>
      </c>
      <c r="S46" s="7">
        <v>33.5</v>
      </c>
      <c r="T46" s="7">
        <v>14.89</v>
      </c>
      <c r="U46" s="7">
        <v>1.0</v>
      </c>
      <c r="V46" s="7">
        <v>77.0</v>
      </c>
      <c r="W46" s="7">
        <v>250.0</v>
      </c>
      <c r="X46" s="7">
        <v>63.0</v>
      </c>
      <c r="Y46" s="7">
        <v>5.0</v>
      </c>
      <c r="Z46" s="7">
        <v>0.0</v>
      </c>
    </row>
    <row r="47">
      <c r="A47" s="3" t="s">
        <v>267</v>
      </c>
      <c r="B47" s="3">
        <v>6000.0</v>
      </c>
      <c r="C47" s="10">
        <v>42736.0</v>
      </c>
      <c r="D47" s="11">
        <v>1.0</v>
      </c>
      <c r="E47" s="5">
        <v>4.0</v>
      </c>
      <c r="F47" s="5">
        <v>65.0</v>
      </c>
      <c r="G47" s="5">
        <v>65.0</v>
      </c>
      <c r="H47" s="5">
        <v>8.88</v>
      </c>
      <c r="I47" s="5">
        <v>0.0</v>
      </c>
      <c r="J47" s="5">
        <v>8.0</v>
      </c>
      <c r="K47" s="5">
        <v>44.0</v>
      </c>
      <c r="L47" s="5">
        <v>19.0</v>
      </c>
      <c r="M47" s="5">
        <v>1.0</v>
      </c>
      <c r="N47" s="5">
        <v>0.0</v>
      </c>
      <c r="O47" s="16">
        <v>42736.0</v>
      </c>
      <c r="P47" s="17">
        <v>1.0</v>
      </c>
      <c r="Q47" s="7">
        <v>4.0</v>
      </c>
      <c r="R47" s="7">
        <v>46.0</v>
      </c>
      <c r="S47" s="7">
        <v>46.0</v>
      </c>
      <c r="T47" s="7">
        <v>14.88</v>
      </c>
      <c r="U47" s="7">
        <v>0.0</v>
      </c>
      <c r="V47" s="7">
        <v>16.0</v>
      </c>
      <c r="W47" s="7">
        <v>41.0</v>
      </c>
      <c r="X47" s="7">
        <v>12.0</v>
      </c>
      <c r="Y47" s="7">
        <v>3.0</v>
      </c>
      <c r="Z47" s="7">
        <v>0.0</v>
      </c>
    </row>
    <row r="48">
      <c r="A48" s="3" t="s">
        <v>275</v>
      </c>
      <c r="B48" s="3">
        <v>7300.0</v>
      </c>
      <c r="C48" s="5" t="s">
        <v>137</v>
      </c>
      <c r="D48" s="11">
        <v>0.0</v>
      </c>
      <c r="E48" s="18"/>
      <c r="F48" s="5">
        <v>0.0</v>
      </c>
      <c r="G48" s="5">
        <v>0.0</v>
      </c>
      <c r="H48" s="5">
        <v>0.0</v>
      </c>
      <c r="I48" s="18"/>
      <c r="J48" s="18"/>
      <c r="K48" s="18"/>
      <c r="L48" s="18"/>
      <c r="M48" s="18"/>
      <c r="N48" s="18"/>
      <c r="O48" s="16">
        <v>42799.0</v>
      </c>
      <c r="P48" s="17">
        <v>0.6</v>
      </c>
      <c r="Q48" s="7">
        <v>16.0</v>
      </c>
      <c r="R48" s="7">
        <v>54.2</v>
      </c>
      <c r="S48" s="7">
        <v>44.0</v>
      </c>
      <c r="T48" s="7">
        <v>14.88</v>
      </c>
      <c r="U48" s="7">
        <v>2.0</v>
      </c>
      <c r="V48" s="7">
        <v>53.0</v>
      </c>
      <c r="W48" s="7">
        <v>183.0</v>
      </c>
      <c r="X48" s="7">
        <v>43.0</v>
      </c>
      <c r="Y48" s="7">
        <v>7.0</v>
      </c>
      <c r="Z48" s="7">
        <v>0.0</v>
      </c>
    </row>
    <row r="49">
      <c r="A49" s="3" t="s">
        <v>213</v>
      </c>
      <c r="B49" s="3">
        <v>6700.0</v>
      </c>
      <c r="C49" s="5" t="s">
        <v>137</v>
      </c>
      <c r="D49" s="11">
        <v>0.0</v>
      </c>
      <c r="E49" s="18"/>
      <c r="F49" s="5">
        <v>0.0</v>
      </c>
      <c r="G49" s="5">
        <v>0.0</v>
      </c>
      <c r="H49" s="5">
        <v>0.0</v>
      </c>
      <c r="I49" s="18"/>
      <c r="J49" s="18"/>
      <c r="K49" s="18"/>
      <c r="L49" s="18"/>
      <c r="M49" s="18"/>
      <c r="N49" s="18"/>
      <c r="O49" s="16">
        <v>42799.0</v>
      </c>
      <c r="P49" s="17">
        <v>0.6</v>
      </c>
      <c r="Q49" s="7">
        <v>16.0</v>
      </c>
      <c r="R49" s="7">
        <v>56.8</v>
      </c>
      <c r="S49" s="7">
        <v>57.0</v>
      </c>
      <c r="T49" s="7">
        <v>14.88</v>
      </c>
      <c r="U49" s="7">
        <v>3.0</v>
      </c>
      <c r="V49" s="7">
        <v>57.0</v>
      </c>
      <c r="W49" s="7">
        <v>161.0</v>
      </c>
      <c r="X49" s="7">
        <v>59.0</v>
      </c>
      <c r="Y49" s="7">
        <v>8.0</v>
      </c>
      <c r="Z49" s="7">
        <v>0.0</v>
      </c>
    </row>
    <row r="50">
      <c r="A50" s="3" t="s">
        <v>69</v>
      </c>
      <c r="B50" s="3">
        <v>6900.0</v>
      </c>
      <c r="C50" s="10">
        <v>42860.0</v>
      </c>
      <c r="D50" s="11">
        <v>1.0</v>
      </c>
      <c r="E50" s="5">
        <v>20.0</v>
      </c>
      <c r="F50" s="5">
        <v>26.0</v>
      </c>
      <c r="G50" s="5">
        <v>25.0</v>
      </c>
      <c r="H50" s="5">
        <v>13.5</v>
      </c>
      <c r="I50" s="5">
        <v>0.0</v>
      </c>
      <c r="J50" s="5">
        <v>60.0</v>
      </c>
      <c r="K50" s="5">
        <v>241.0</v>
      </c>
      <c r="L50" s="5">
        <v>57.0</v>
      </c>
      <c r="M50" s="5">
        <v>2.0</v>
      </c>
      <c r="N50" s="5">
        <v>0.0</v>
      </c>
      <c r="O50" s="16">
        <v>42861.0</v>
      </c>
      <c r="P50" s="17">
        <v>0.83</v>
      </c>
      <c r="Q50" s="7">
        <v>22.0</v>
      </c>
      <c r="R50" s="7">
        <v>32.0</v>
      </c>
      <c r="S50" s="7">
        <v>19.0</v>
      </c>
      <c r="T50" s="7">
        <v>14.86</v>
      </c>
      <c r="U50" s="7">
        <v>0.0</v>
      </c>
      <c r="V50" s="7">
        <v>76.0</v>
      </c>
      <c r="W50" s="7">
        <v>261.0</v>
      </c>
      <c r="X50" s="7">
        <v>55.0</v>
      </c>
      <c r="Y50" s="7">
        <v>4.0</v>
      </c>
      <c r="Z50" s="7">
        <v>0.0</v>
      </c>
    </row>
    <row r="51">
      <c r="A51" s="3" t="s">
        <v>97</v>
      </c>
      <c r="B51" s="3">
        <v>11800.0</v>
      </c>
      <c r="C51" s="10">
        <v>42829.0</v>
      </c>
      <c r="D51" s="11">
        <v>1.0</v>
      </c>
      <c r="E51" s="5">
        <v>16.0</v>
      </c>
      <c r="F51" s="5">
        <v>26.5</v>
      </c>
      <c r="G51" s="5">
        <v>26.0</v>
      </c>
      <c r="H51" s="5">
        <v>13.84</v>
      </c>
      <c r="I51" s="5">
        <v>0.0</v>
      </c>
      <c r="J51" s="5">
        <v>52.0</v>
      </c>
      <c r="K51" s="5">
        <v>185.0</v>
      </c>
      <c r="L51" s="5">
        <v>48.0</v>
      </c>
      <c r="M51" s="5">
        <v>3.0</v>
      </c>
      <c r="N51" s="5">
        <v>0.0</v>
      </c>
      <c r="O51" s="16">
        <v>42770.0</v>
      </c>
      <c r="P51" s="17">
        <v>0.5</v>
      </c>
      <c r="Q51" s="7">
        <v>12.0</v>
      </c>
      <c r="R51" s="7">
        <v>65.5</v>
      </c>
      <c r="S51" s="7">
        <v>77.0</v>
      </c>
      <c r="T51" s="7">
        <v>14.79</v>
      </c>
      <c r="U51" s="7">
        <v>2.0</v>
      </c>
      <c r="V51" s="7">
        <v>36.0</v>
      </c>
      <c r="W51" s="7">
        <v>145.0</v>
      </c>
      <c r="X51" s="7">
        <v>28.0</v>
      </c>
      <c r="Y51" s="7">
        <v>5.0</v>
      </c>
      <c r="Z51" s="7">
        <v>0.0</v>
      </c>
    </row>
    <row r="52">
      <c r="A52" s="3" t="s">
        <v>228</v>
      </c>
      <c r="B52" s="3">
        <v>7700.0</v>
      </c>
      <c r="C52" s="10">
        <v>42829.0</v>
      </c>
      <c r="D52" s="11">
        <v>1.0</v>
      </c>
      <c r="E52" s="5">
        <v>16.0</v>
      </c>
      <c r="F52" s="5">
        <v>36.5</v>
      </c>
      <c r="G52" s="5">
        <v>29.5</v>
      </c>
      <c r="H52" s="5">
        <v>13.84</v>
      </c>
      <c r="I52" s="5">
        <v>0.0</v>
      </c>
      <c r="J52" s="5">
        <v>59.0</v>
      </c>
      <c r="K52" s="5">
        <v>162.0</v>
      </c>
      <c r="L52" s="5">
        <v>61.0</v>
      </c>
      <c r="M52" s="5">
        <v>6.0</v>
      </c>
      <c r="N52" s="5">
        <v>0.0</v>
      </c>
      <c r="O52" s="16">
        <v>42861.0</v>
      </c>
      <c r="P52" s="17">
        <v>0.83</v>
      </c>
      <c r="Q52" s="7">
        <v>22.0</v>
      </c>
      <c r="R52" s="7">
        <v>36.8</v>
      </c>
      <c r="S52" s="7">
        <v>21.0</v>
      </c>
      <c r="T52" s="7">
        <v>14.41</v>
      </c>
      <c r="U52" s="7">
        <v>3.0</v>
      </c>
      <c r="V52" s="7">
        <v>64.0</v>
      </c>
      <c r="W52" s="7">
        <v>270.0</v>
      </c>
      <c r="X52" s="7">
        <v>50.0</v>
      </c>
      <c r="Y52" s="7">
        <v>9.0</v>
      </c>
      <c r="Z52" s="7">
        <v>0.0</v>
      </c>
    </row>
    <row r="53">
      <c r="A53" s="3" t="s">
        <v>227</v>
      </c>
      <c r="B53" s="3">
        <v>6800.0</v>
      </c>
      <c r="C53" s="10">
        <v>42829.0</v>
      </c>
      <c r="D53" s="11">
        <v>1.0</v>
      </c>
      <c r="E53" s="5">
        <v>16.0</v>
      </c>
      <c r="F53" s="5">
        <v>44.0</v>
      </c>
      <c r="G53" s="5">
        <v>42.0</v>
      </c>
      <c r="H53" s="5">
        <v>12.09</v>
      </c>
      <c r="I53" s="5">
        <v>0.0</v>
      </c>
      <c r="J53" s="5">
        <v>42.0</v>
      </c>
      <c r="K53" s="5">
        <v>194.0</v>
      </c>
      <c r="L53" s="5">
        <v>45.0</v>
      </c>
      <c r="M53" s="5">
        <v>7.0</v>
      </c>
      <c r="N53" s="5">
        <v>0.0</v>
      </c>
      <c r="O53" s="16">
        <v>42799.0</v>
      </c>
      <c r="P53" s="17">
        <v>0.6</v>
      </c>
      <c r="Q53" s="7">
        <v>16.0</v>
      </c>
      <c r="R53" s="7">
        <v>52.8</v>
      </c>
      <c r="S53" s="7">
        <v>38.0</v>
      </c>
      <c r="T53" s="7">
        <v>14.28</v>
      </c>
      <c r="U53" s="7">
        <v>0.0</v>
      </c>
      <c r="V53" s="7">
        <v>54.0</v>
      </c>
      <c r="W53" s="7">
        <v>186.0</v>
      </c>
      <c r="X53" s="7">
        <v>43.0</v>
      </c>
      <c r="Y53" s="7">
        <v>5.0</v>
      </c>
      <c r="Z53" s="7">
        <v>0.0</v>
      </c>
    </row>
    <row r="54">
      <c r="A54" s="3" t="s">
        <v>246</v>
      </c>
      <c r="B54" s="3">
        <v>7000.0</v>
      </c>
      <c r="C54" s="10">
        <v>42768.0</v>
      </c>
      <c r="D54" s="11">
        <v>1.0</v>
      </c>
      <c r="E54" s="5">
        <v>8.0</v>
      </c>
      <c r="F54" s="5">
        <v>40.0</v>
      </c>
      <c r="G54" s="5">
        <v>40.0</v>
      </c>
      <c r="H54" s="5">
        <v>12.0</v>
      </c>
      <c r="I54" s="5">
        <v>1.0</v>
      </c>
      <c r="J54" s="5">
        <v>17.0</v>
      </c>
      <c r="K54" s="5">
        <v>100.0</v>
      </c>
      <c r="L54" s="5">
        <v>26.0</v>
      </c>
      <c r="M54" s="5">
        <v>0.0</v>
      </c>
      <c r="N54" s="5">
        <v>0.0</v>
      </c>
      <c r="O54" s="16">
        <v>42923.0</v>
      </c>
      <c r="P54" s="17">
        <v>1.0</v>
      </c>
      <c r="Q54" s="7">
        <v>28.0</v>
      </c>
      <c r="R54" s="7">
        <v>33.3</v>
      </c>
      <c r="S54" s="7">
        <v>27.0</v>
      </c>
      <c r="T54" s="7">
        <v>14.13</v>
      </c>
      <c r="U54" s="7">
        <v>2.0</v>
      </c>
      <c r="V54" s="7">
        <v>90.0</v>
      </c>
      <c r="W54" s="7">
        <v>301.0</v>
      </c>
      <c r="X54" s="7">
        <v>68.0</v>
      </c>
      <c r="Y54" s="7">
        <v>7.0</v>
      </c>
      <c r="Z54" s="7">
        <v>0.0</v>
      </c>
    </row>
    <row r="55">
      <c r="A55" s="3" t="s">
        <v>37</v>
      </c>
      <c r="B55" s="3">
        <v>6900.0</v>
      </c>
      <c r="C55" s="10">
        <v>42736.0</v>
      </c>
      <c r="D55" s="11">
        <v>1.0</v>
      </c>
      <c r="E55" s="5">
        <v>4.0</v>
      </c>
      <c r="F55" s="5">
        <v>14.0</v>
      </c>
      <c r="G55" s="5">
        <v>14.0</v>
      </c>
      <c r="H55" s="5">
        <v>13.88</v>
      </c>
      <c r="I55" s="5">
        <v>1.0</v>
      </c>
      <c r="J55" s="5">
        <v>10.0</v>
      </c>
      <c r="K55" s="5">
        <v>48.0</v>
      </c>
      <c r="L55" s="5">
        <v>13.0</v>
      </c>
      <c r="M55" s="5">
        <v>0.0</v>
      </c>
      <c r="N55" s="5">
        <v>0.0</v>
      </c>
      <c r="O55" s="16">
        <v>42800.0</v>
      </c>
      <c r="P55" s="17">
        <v>0.5</v>
      </c>
      <c r="Q55" s="7">
        <v>18.0</v>
      </c>
      <c r="R55" s="7">
        <v>67.8</v>
      </c>
      <c r="S55" s="7">
        <v>71.5</v>
      </c>
      <c r="T55" s="7">
        <v>14.08</v>
      </c>
      <c r="U55" s="7">
        <v>2.0</v>
      </c>
      <c r="V55" s="7">
        <v>61.0</v>
      </c>
      <c r="W55" s="7">
        <v>189.0</v>
      </c>
      <c r="X55" s="7">
        <v>64.0</v>
      </c>
      <c r="Y55" s="7">
        <v>8.0</v>
      </c>
      <c r="Z55" s="7">
        <v>0.0</v>
      </c>
    </row>
    <row r="56">
      <c r="A56" s="3" t="s">
        <v>78</v>
      </c>
      <c r="B56" s="3">
        <v>7100.0</v>
      </c>
      <c r="C56" s="10">
        <v>42797.0</v>
      </c>
      <c r="D56" s="11">
        <v>1.0</v>
      </c>
      <c r="E56" s="5">
        <v>12.0</v>
      </c>
      <c r="F56" s="5">
        <v>28.3</v>
      </c>
      <c r="G56" s="5">
        <v>27.0</v>
      </c>
      <c r="H56" s="5">
        <v>14.13</v>
      </c>
      <c r="I56" s="5">
        <v>0.0</v>
      </c>
      <c r="J56" s="5">
        <v>41.0</v>
      </c>
      <c r="K56" s="5">
        <v>136.0</v>
      </c>
      <c r="L56" s="5">
        <v>35.0</v>
      </c>
      <c r="M56" s="5">
        <v>4.0</v>
      </c>
      <c r="N56" s="5">
        <v>0.0</v>
      </c>
      <c r="O56" s="16">
        <v>42830.0</v>
      </c>
      <c r="P56" s="17">
        <v>0.8</v>
      </c>
      <c r="Q56" s="7">
        <v>18.0</v>
      </c>
      <c r="R56" s="7">
        <v>43.0</v>
      </c>
      <c r="S56" s="7">
        <v>37.0</v>
      </c>
      <c r="T56" s="7">
        <v>14.06</v>
      </c>
      <c r="U56" s="7">
        <v>0.0</v>
      </c>
      <c r="V56" s="7">
        <v>58.0</v>
      </c>
      <c r="W56" s="7">
        <v>216.0</v>
      </c>
      <c r="X56" s="7">
        <v>42.0</v>
      </c>
      <c r="Y56" s="7">
        <v>8.0</v>
      </c>
      <c r="Z56" s="7">
        <v>0.0</v>
      </c>
    </row>
    <row r="57">
      <c r="A57" s="3" t="s">
        <v>201</v>
      </c>
      <c r="B57" s="3">
        <v>6400.0</v>
      </c>
      <c r="C57" s="5" t="s">
        <v>137</v>
      </c>
      <c r="D57" s="11">
        <v>0.0</v>
      </c>
      <c r="E57" s="18"/>
      <c r="F57" s="5">
        <v>0.0</v>
      </c>
      <c r="G57" s="5">
        <v>0.0</v>
      </c>
      <c r="H57" s="5">
        <v>0.0</v>
      </c>
      <c r="I57" s="18"/>
      <c r="J57" s="18"/>
      <c r="K57" s="18"/>
      <c r="L57" s="18"/>
      <c r="M57" s="18"/>
      <c r="N57" s="18"/>
      <c r="O57" s="16">
        <v>42831.0</v>
      </c>
      <c r="P57" s="17">
        <v>0.67</v>
      </c>
      <c r="Q57" s="7">
        <v>20.0</v>
      </c>
      <c r="R57" s="7">
        <v>61.8</v>
      </c>
      <c r="S57" s="7">
        <v>61.0</v>
      </c>
      <c r="T57" s="7">
        <v>13.83</v>
      </c>
      <c r="U57" s="7">
        <v>0.0</v>
      </c>
      <c r="V57" s="7">
        <v>73.0</v>
      </c>
      <c r="W57" s="7">
        <v>209.0</v>
      </c>
      <c r="X57" s="7">
        <v>62.0</v>
      </c>
      <c r="Y57" s="7">
        <v>16.0</v>
      </c>
      <c r="Z57" s="7">
        <v>0.0</v>
      </c>
    </row>
    <row r="58">
      <c r="A58" s="3" t="s">
        <v>257</v>
      </c>
      <c r="B58" s="3">
        <v>6700.0</v>
      </c>
      <c r="C58" s="5" t="s">
        <v>137</v>
      </c>
      <c r="D58" s="11">
        <v>0.0</v>
      </c>
      <c r="E58" s="18"/>
      <c r="F58" s="5">
        <v>0.0</v>
      </c>
      <c r="G58" s="5">
        <v>0.0</v>
      </c>
      <c r="H58" s="5">
        <v>0.0</v>
      </c>
      <c r="I58" s="18"/>
      <c r="J58" s="18"/>
      <c r="K58" s="18"/>
      <c r="L58" s="18"/>
      <c r="M58" s="18"/>
      <c r="N58" s="18"/>
      <c r="O58" s="16">
        <v>42741.0</v>
      </c>
      <c r="P58" s="17">
        <v>0.17</v>
      </c>
      <c r="Q58" s="7">
        <v>14.0</v>
      </c>
      <c r="R58" s="7">
        <v>83.5</v>
      </c>
      <c r="S58" s="7">
        <v>100.0</v>
      </c>
      <c r="T58" s="7">
        <v>13.57</v>
      </c>
      <c r="U58" s="7">
        <v>0.0</v>
      </c>
      <c r="V58" s="7">
        <v>51.0</v>
      </c>
      <c r="W58" s="7">
        <v>143.0</v>
      </c>
      <c r="X58" s="7">
        <v>47.0</v>
      </c>
      <c r="Y58" s="7">
        <v>11.0</v>
      </c>
      <c r="Z58" s="7">
        <v>0.0</v>
      </c>
    </row>
    <row r="59">
      <c r="A59" s="3" t="s">
        <v>271</v>
      </c>
      <c r="B59" s="3">
        <v>6900.0</v>
      </c>
      <c r="C59" s="5" t="s">
        <v>137</v>
      </c>
      <c r="D59" s="11">
        <v>0.0</v>
      </c>
      <c r="E59" s="18"/>
      <c r="F59" s="5">
        <v>0.0</v>
      </c>
      <c r="G59" s="5">
        <v>0.0</v>
      </c>
      <c r="H59" s="5">
        <v>0.0</v>
      </c>
      <c r="I59" s="18"/>
      <c r="J59" s="18"/>
      <c r="K59" s="18"/>
      <c r="L59" s="18"/>
      <c r="M59" s="18"/>
      <c r="N59" s="18"/>
      <c r="O59" s="16">
        <v>42741.0</v>
      </c>
      <c r="P59" s="17">
        <v>0.17</v>
      </c>
      <c r="Q59" s="7">
        <v>14.0</v>
      </c>
      <c r="R59" s="7">
        <v>88.3</v>
      </c>
      <c r="S59" s="7">
        <v>100.0</v>
      </c>
      <c r="T59" s="7">
        <v>13.36</v>
      </c>
      <c r="U59" s="7">
        <v>2.0</v>
      </c>
      <c r="V59" s="7">
        <v>41.0</v>
      </c>
      <c r="W59" s="7">
        <v>157.0</v>
      </c>
      <c r="X59" s="7">
        <v>43.0</v>
      </c>
      <c r="Y59" s="7">
        <v>9.0</v>
      </c>
      <c r="Z59" s="7">
        <v>0.0</v>
      </c>
    </row>
    <row r="60">
      <c r="A60" s="3" t="s">
        <v>220</v>
      </c>
      <c r="B60" s="3">
        <v>6400.0</v>
      </c>
      <c r="C60" s="5" t="s">
        <v>137</v>
      </c>
      <c r="D60" s="11">
        <v>0.0</v>
      </c>
      <c r="E60" s="18"/>
      <c r="F60" s="5">
        <v>0.0</v>
      </c>
      <c r="G60" s="5">
        <v>0.0</v>
      </c>
      <c r="H60" s="5">
        <v>0.0</v>
      </c>
      <c r="I60" s="18"/>
      <c r="J60" s="18"/>
      <c r="K60" s="18"/>
      <c r="L60" s="18"/>
      <c r="M60" s="18"/>
      <c r="N60" s="18"/>
      <c r="O60" s="16">
        <v>42863.0</v>
      </c>
      <c r="P60" s="17">
        <v>0.63</v>
      </c>
      <c r="Q60" s="7">
        <v>26.0</v>
      </c>
      <c r="R60" s="7">
        <v>63.1</v>
      </c>
      <c r="S60" s="7">
        <v>68.5</v>
      </c>
      <c r="T60" s="7">
        <v>13.33</v>
      </c>
      <c r="U60" s="7">
        <v>2.0</v>
      </c>
      <c r="V60" s="7">
        <v>88.0</v>
      </c>
      <c r="W60" s="7">
        <v>226.0</v>
      </c>
      <c r="X60" s="7">
        <v>67.0</v>
      </c>
      <c r="Y60" s="7">
        <v>13.0</v>
      </c>
      <c r="Z60" s="7">
        <v>0.0</v>
      </c>
    </row>
    <row r="61">
      <c r="A61" s="3" t="s">
        <v>270</v>
      </c>
      <c r="B61" s="3">
        <v>6000.0</v>
      </c>
      <c r="C61" s="5" t="s">
        <v>137</v>
      </c>
      <c r="D61" s="11">
        <v>0.0</v>
      </c>
      <c r="E61" s="18"/>
      <c r="F61" s="5">
        <v>0.0</v>
      </c>
      <c r="G61" s="5">
        <v>0.0</v>
      </c>
      <c r="H61" s="5">
        <v>0.0</v>
      </c>
      <c r="I61" s="18"/>
      <c r="J61" s="18"/>
      <c r="K61" s="18"/>
      <c r="L61" s="18"/>
      <c r="M61" s="18"/>
      <c r="N61" s="18"/>
      <c r="O61" s="16">
        <v>42800.0</v>
      </c>
      <c r="P61" s="17">
        <v>0.5</v>
      </c>
      <c r="Q61" s="7">
        <v>18.0</v>
      </c>
      <c r="R61" s="7">
        <v>75.7</v>
      </c>
      <c r="S61" s="7">
        <v>81.0</v>
      </c>
      <c r="T61" s="7">
        <v>13.31</v>
      </c>
      <c r="U61" s="7">
        <v>2.0</v>
      </c>
      <c r="V61" s="7">
        <v>51.0</v>
      </c>
      <c r="W61" s="7">
        <v>209.0</v>
      </c>
      <c r="X61" s="7">
        <v>56.0</v>
      </c>
      <c r="Y61" s="7">
        <v>6.0</v>
      </c>
      <c r="Z61" s="7">
        <v>0.0</v>
      </c>
    </row>
    <row r="62">
      <c r="A62" s="3" t="s">
        <v>107</v>
      </c>
      <c r="B62" s="3">
        <v>6100.0</v>
      </c>
      <c r="C62" s="10">
        <v>42736.0</v>
      </c>
      <c r="D62" s="11">
        <v>1.0</v>
      </c>
      <c r="E62" s="5">
        <v>4.0</v>
      </c>
      <c r="F62" s="5">
        <v>26.0</v>
      </c>
      <c r="G62" s="5">
        <v>26.0</v>
      </c>
      <c r="H62" s="5">
        <v>14.88</v>
      </c>
      <c r="I62" s="5">
        <v>0.0</v>
      </c>
      <c r="J62" s="5">
        <v>14.0</v>
      </c>
      <c r="K62" s="5">
        <v>47.0</v>
      </c>
      <c r="L62" s="5">
        <v>10.0</v>
      </c>
      <c r="M62" s="5">
        <v>1.0</v>
      </c>
      <c r="N62" s="5">
        <v>0.0</v>
      </c>
      <c r="O62" s="16">
        <v>42800.0</v>
      </c>
      <c r="P62" s="17">
        <v>0.5</v>
      </c>
      <c r="Q62" s="7">
        <v>18.0</v>
      </c>
      <c r="R62" s="7">
        <v>75.3</v>
      </c>
      <c r="S62" s="7">
        <v>83.5</v>
      </c>
      <c r="T62" s="7">
        <v>13.22</v>
      </c>
      <c r="U62" s="7">
        <v>1.0</v>
      </c>
      <c r="V62" s="7">
        <v>56.0</v>
      </c>
      <c r="W62" s="7">
        <v>189.0</v>
      </c>
      <c r="X62" s="7">
        <v>55.0</v>
      </c>
      <c r="Y62" s="7">
        <v>5.0</v>
      </c>
      <c r="Z62" s="7">
        <v>0.0</v>
      </c>
    </row>
    <row r="63">
      <c r="A63" s="3" t="s">
        <v>249</v>
      </c>
      <c r="B63" s="3">
        <v>6000.0</v>
      </c>
      <c r="C63" s="10">
        <v>42768.0</v>
      </c>
      <c r="D63" s="11">
        <v>1.0</v>
      </c>
      <c r="E63" s="5">
        <v>8.0</v>
      </c>
      <c r="F63" s="5">
        <v>38.5</v>
      </c>
      <c r="G63" s="5">
        <v>38.5</v>
      </c>
      <c r="H63" s="5">
        <v>11.06</v>
      </c>
      <c r="I63" s="5">
        <v>0.0</v>
      </c>
      <c r="J63" s="5">
        <v>16.0</v>
      </c>
      <c r="K63" s="5">
        <v>105.0</v>
      </c>
      <c r="L63" s="5">
        <v>22.0</v>
      </c>
      <c r="M63" s="5">
        <v>1.0</v>
      </c>
      <c r="N63" s="5">
        <v>0.0</v>
      </c>
      <c r="O63" s="16">
        <v>42740.0</v>
      </c>
      <c r="P63" s="17">
        <v>0.2</v>
      </c>
      <c r="Q63" s="7">
        <v>12.0</v>
      </c>
      <c r="R63" s="7">
        <v>88.8</v>
      </c>
      <c r="S63" s="7">
        <v>100.0</v>
      </c>
      <c r="T63" s="7">
        <v>13.13</v>
      </c>
      <c r="U63" s="7">
        <v>0.0</v>
      </c>
      <c r="V63" s="7">
        <v>41.0</v>
      </c>
      <c r="W63" s="7">
        <v>125.0</v>
      </c>
      <c r="X63" s="7">
        <v>44.0</v>
      </c>
      <c r="Y63" s="7">
        <v>6.0</v>
      </c>
      <c r="Z63" s="7">
        <v>0.0</v>
      </c>
    </row>
    <row r="64">
      <c r="A64" s="3" t="s">
        <v>166</v>
      </c>
      <c r="B64" s="3">
        <v>6800.0</v>
      </c>
      <c r="C64" s="10">
        <v>42768.0</v>
      </c>
      <c r="D64" s="11">
        <v>1.0</v>
      </c>
      <c r="E64" s="5">
        <v>8.0</v>
      </c>
      <c r="F64" s="5">
        <v>38.5</v>
      </c>
      <c r="G64" s="5">
        <v>38.5</v>
      </c>
      <c r="H64" s="5">
        <v>13.75</v>
      </c>
      <c r="I64" s="5">
        <v>0.0</v>
      </c>
      <c r="J64" s="5">
        <v>29.0</v>
      </c>
      <c r="K64" s="5">
        <v>83.0</v>
      </c>
      <c r="L64" s="5">
        <v>27.0</v>
      </c>
      <c r="M64" s="5">
        <v>5.0</v>
      </c>
      <c r="N64" s="5">
        <v>0.0</v>
      </c>
      <c r="O64" s="16">
        <v>42800.0</v>
      </c>
      <c r="P64" s="17">
        <v>0.5</v>
      </c>
      <c r="Q64" s="7">
        <v>18.0</v>
      </c>
      <c r="R64" s="7">
        <v>60.7</v>
      </c>
      <c r="S64" s="7">
        <v>67.0</v>
      </c>
      <c r="T64" s="7">
        <v>13.11</v>
      </c>
      <c r="U64" s="7">
        <v>0.0</v>
      </c>
      <c r="V64" s="7">
        <v>58.0</v>
      </c>
      <c r="W64" s="7">
        <v>201.0</v>
      </c>
      <c r="X64" s="7">
        <v>53.0</v>
      </c>
      <c r="Y64" s="7">
        <v>12.0</v>
      </c>
      <c r="Z64" s="7">
        <v>0.0</v>
      </c>
    </row>
    <row r="65">
      <c r="A65" s="3" t="s">
        <v>272</v>
      </c>
      <c r="B65" s="3">
        <v>6200.0</v>
      </c>
      <c r="C65" s="5" t="s">
        <v>137</v>
      </c>
      <c r="D65" s="11">
        <v>0.0</v>
      </c>
      <c r="E65" s="18"/>
      <c r="F65" s="5">
        <v>0.0</v>
      </c>
      <c r="G65" s="5">
        <v>0.0</v>
      </c>
      <c r="H65" s="5">
        <v>0.0</v>
      </c>
      <c r="I65" s="18"/>
      <c r="J65" s="18"/>
      <c r="K65" s="18"/>
      <c r="L65" s="18"/>
      <c r="M65" s="18"/>
      <c r="N65" s="18"/>
      <c r="O65" s="16">
        <v>42741.0</v>
      </c>
      <c r="P65" s="17">
        <v>0.17</v>
      </c>
      <c r="Q65" s="7">
        <v>14.0</v>
      </c>
      <c r="R65" s="7">
        <v>85.7</v>
      </c>
      <c r="S65" s="7">
        <v>100.0</v>
      </c>
      <c r="T65" s="7">
        <v>13.04</v>
      </c>
      <c r="U65" s="7">
        <v>0.0</v>
      </c>
      <c r="V65" s="7">
        <v>45.0</v>
      </c>
      <c r="W65" s="7">
        <v>157.0</v>
      </c>
      <c r="X65" s="7">
        <v>38.0</v>
      </c>
      <c r="Y65" s="7">
        <v>12.0</v>
      </c>
      <c r="Z65" s="7">
        <v>0.0</v>
      </c>
    </row>
    <row r="66">
      <c r="A66" s="3" t="s">
        <v>35</v>
      </c>
      <c r="B66" s="3">
        <v>7600.0</v>
      </c>
      <c r="C66" s="10">
        <v>42736.0</v>
      </c>
      <c r="D66" s="11">
        <v>1.0</v>
      </c>
      <c r="E66" s="5">
        <v>4.0</v>
      </c>
      <c r="F66" s="5">
        <v>7.0</v>
      </c>
      <c r="G66" s="5">
        <v>7.0</v>
      </c>
      <c r="H66" s="5">
        <v>14.75</v>
      </c>
      <c r="I66" s="5">
        <v>0.0</v>
      </c>
      <c r="J66" s="5">
        <v>12.0</v>
      </c>
      <c r="K66" s="5">
        <v>53.0</v>
      </c>
      <c r="L66" s="5">
        <v>7.0</v>
      </c>
      <c r="M66" s="5">
        <v>0.0</v>
      </c>
      <c r="N66" s="5">
        <v>0.0</v>
      </c>
      <c r="O66" s="16">
        <v>42800.0</v>
      </c>
      <c r="P66" s="17">
        <v>0.5</v>
      </c>
      <c r="Q66" s="7">
        <v>19.0</v>
      </c>
      <c r="R66" s="7">
        <v>61.0</v>
      </c>
      <c r="S66" s="7">
        <v>74.5</v>
      </c>
      <c r="T66" s="7">
        <v>12.92</v>
      </c>
      <c r="U66" s="7">
        <v>3.0</v>
      </c>
      <c r="V66" s="7">
        <v>56.0</v>
      </c>
      <c r="W66" s="7">
        <v>172.0</v>
      </c>
      <c r="X66" s="7">
        <v>49.0</v>
      </c>
      <c r="Y66" s="7">
        <v>8.0</v>
      </c>
      <c r="Z66" s="7">
        <v>0.0</v>
      </c>
    </row>
    <row r="67">
      <c r="A67" s="3" t="s">
        <v>258</v>
      </c>
      <c r="B67" s="3">
        <v>6200.0</v>
      </c>
      <c r="C67" s="10">
        <v>42736.0</v>
      </c>
      <c r="D67" s="11">
        <v>1.0</v>
      </c>
      <c r="E67" s="5">
        <v>4.0</v>
      </c>
      <c r="F67" s="5">
        <v>54.0</v>
      </c>
      <c r="G67" s="5">
        <v>54.0</v>
      </c>
      <c r="H67" s="5">
        <v>7.25</v>
      </c>
      <c r="I67" s="5">
        <v>0.0</v>
      </c>
      <c r="J67" s="5">
        <v>5.0</v>
      </c>
      <c r="K67" s="5">
        <v>49.0</v>
      </c>
      <c r="L67" s="5">
        <v>15.0</v>
      </c>
      <c r="M67" s="5">
        <v>3.0</v>
      </c>
      <c r="N67" s="5">
        <v>0.0</v>
      </c>
      <c r="O67" s="16">
        <v>42802.0</v>
      </c>
      <c r="P67" s="17">
        <v>0.38</v>
      </c>
      <c r="Q67" s="7">
        <v>22.0</v>
      </c>
      <c r="R67" s="7">
        <v>83.0</v>
      </c>
      <c r="S67" s="7">
        <v>100.0</v>
      </c>
      <c r="T67" s="7">
        <v>12.48</v>
      </c>
      <c r="U67" s="7">
        <v>0.0</v>
      </c>
      <c r="V67" s="7">
        <v>64.0</v>
      </c>
      <c r="W67" s="7">
        <v>253.0</v>
      </c>
      <c r="X67" s="7">
        <v>70.0</v>
      </c>
      <c r="Y67" s="7">
        <v>9.0</v>
      </c>
      <c r="Z67" s="7">
        <v>0.0</v>
      </c>
    </row>
    <row r="68">
      <c r="A68" s="3" t="s">
        <v>167</v>
      </c>
      <c r="B68" s="3">
        <v>8600.0</v>
      </c>
      <c r="C68" s="10">
        <v>42860.0</v>
      </c>
      <c r="D68" s="11">
        <v>1.0</v>
      </c>
      <c r="E68" s="5">
        <v>20.0</v>
      </c>
      <c r="F68" s="5">
        <v>30.2</v>
      </c>
      <c r="G68" s="5">
        <v>23.0</v>
      </c>
      <c r="H68" s="5">
        <v>13.05</v>
      </c>
      <c r="I68" s="5">
        <v>0.0</v>
      </c>
      <c r="J68" s="5">
        <v>60.0</v>
      </c>
      <c r="K68" s="5">
        <v>233.0</v>
      </c>
      <c r="L68" s="5">
        <v>63.0</v>
      </c>
      <c r="M68" s="5">
        <v>4.0</v>
      </c>
      <c r="N68" s="5">
        <v>0.0</v>
      </c>
      <c r="O68" s="16">
        <v>42829.0</v>
      </c>
      <c r="P68" s="17">
        <v>1.0</v>
      </c>
      <c r="Q68" s="7">
        <v>16.0</v>
      </c>
      <c r="R68" s="7">
        <v>20.0</v>
      </c>
      <c r="S68" s="7">
        <v>12.0</v>
      </c>
      <c r="T68" s="7">
        <v>12.03</v>
      </c>
      <c r="U68" s="7">
        <v>0.0</v>
      </c>
      <c r="V68" s="7">
        <v>45.0</v>
      </c>
      <c r="W68" s="7">
        <v>153.0</v>
      </c>
      <c r="X68" s="7">
        <v>34.0</v>
      </c>
      <c r="Y68" s="7">
        <v>2.0</v>
      </c>
      <c r="Z68" s="7">
        <v>0.0</v>
      </c>
    </row>
    <row r="69">
      <c r="A69" s="3" t="s">
        <v>171</v>
      </c>
      <c r="B69" s="3">
        <v>8800.0</v>
      </c>
      <c r="C69" s="10">
        <v>42860.0</v>
      </c>
      <c r="D69" s="11">
        <v>1.0</v>
      </c>
      <c r="E69" s="5">
        <v>20.0</v>
      </c>
      <c r="F69" s="5">
        <v>24.4</v>
      </c>
      <c r="G69" s="5">
        <v>14.0</v>
      </c>
      <c r="H69" s="5">
        <v>13.88</v>
      </c>
      <c r="I69" s="5">
        <v>0.0</v>
      </c>
      <c r="J69" s="5">
        <v>64.0</v>
      </c>
      <c r="K69" s="5">
        <v>236.0</v>
      </c>
      <c r="L69" s="5">
        <v>55.0</v>
      </c>
      <c r="M69" s="5">
        <v>5.0</v>
      </c>
      <c r="N69" s="5">
        <v>0.0</v>
      </c>
      <c r="O69" s="16">
        <v>42830.0</v>
      </c>
      <c r="P69" s="17">
        <v>0.8</v>
      </c>
      <c r="Q69" s="7">
        <v>18.0</v>
      </c>
      <c r="R69" s="7">
        <v>39.6</v>
      </c>
      <c r="S69" s="7">
        <v>31.0</v>
      </c>
      <c r="T69" s="7">
        <v>11.92</v>
      </c>
      <c r="U69" s="7">
        <v>3.0</v>
      </c>
      <c r="V69" s="7">
        <v>44.0</v>
      </c>
      <c r="W69" s="7">
        <v>163.0</v>
      </c>
      <c r="X69" s="7">
        <v>38.0</v>
      </c>
      <c r="Y69" s="7">
        <v>4.0</v>
      </c>
      <c r="Z69" s="7">
        <v>0.0</v>
      </c>
    </row>
    <row r="70">
      <c r="A70" s="3" t="s">
        <v>273</v>
      </c>
      <c r="B70" s="3">
        <v>6000.0</v>
      </c>
      <c r="C70" s="5" t="s">
        <v>137</v>
      </c>
      <c r="D70" s="11">
        <v>0.0</v>
      </c>
      <c r="E70" s="18"/>
      <c r="F70" s="5">
        <v>0.0</v>
      </c>
      <c r="G70" s="5">
        <v>0.0</v>
      </c>
      <c r="H70" s="5">
        <v>0.0</v>
      </c>
      <c r="I70" s="18"/>
      <c r="J70" s="18"/>
      <c r="K70" s="18"/>
      <c r="L70" s="18"/>
      <c r="M70" s="18"/>
      <c r="N70" s="18"/>
      <c r="O70" s="16">
        <v>42736.0</v>
      </c>
      <c r="P70" s="17">
        <v>1.0</v>
      </c>
      <c r="Q70" s="7">
        <v>4.0</v>
      </c>
      <c r="R70" s="7">
        <v>62.0</v>
      </c>
      <c r="S70" s="7">
        <v>62.0</v>
      </c>
      <c r="T70" s="7">
        <v>11.75</v>
      </c>
      <c r="U70" s="7">
        <v>0.0</v>
      </c>
      <c r="V70" s="7">
        <v>11.0</v>
      </c>
      <c r="W70" s="7">
        <v>45.0</v>
      </c>
      <c r="X70" s="7">
        <v>15.0</v>
      </c>
      <c r="Y70" s="7">
        <v>1.0</v>
      </c>
      <c r="Z70" s="7">
        <v>0.0</v>
      </c>
    </row>
    <row r="71">
      <c r="A71" s="3" t="s">
        <v>144</v>
      </c>
      <c r="B71" s="3">
        <v>6100.0</v>
      </c>
      <c r="C71" s="5" t="s">
        <v>137</v>
      </c>
      <c r="D71" s="11">
        <v>0.0</v>
      </c>
      <c r="E71" s="18"/>
      <c r="F71" s="5">
        <v>0.0</v>
      </c>
      <c r="G71" s="5">
        <v>0.0</v>
      </c>
      <c r="H71" s="5">
        <v>0.0</v>
      </c>
      <c r="I71" s="18"/>
      <c r="J71" s="18"/>
      <c r="K71" s="18"/>
      <c r="L71" s="18"/>
      <c r="M71" s="18"/>
      <c r="N71" s="18"/>
      <c r="O71" s="16">
        <v>42770.0</v>
      </c>
      <c r="P71" s="17">
        <v>0.5</v>
      </c>
      <c r="Q71" s="7">
        <v>12.0</v>
      </c>
      <c r="R71" s="7">
        <v>81.5</v>
      </c>
      <c r="S71" s="7">
        <v>84.5</v>
      </c>
      <c r="T71" s="7">
        <v>11.5</v>
      </c>
      <c r="U71" s="7">
        <v>0.0</v>
      </c>
      <c r="V71" s="7">
        <v>31.0</v>
      </c>
      <c r="W71" s="7">
        <v>141.0</v>
      </c>
      <c r="X71" s="7">
        <v>37.0</v>
      </c>
      <c r="Y71" s="7">
        <v>7.0</v>
      </c>
      <c r="Z71" s="7">
        <v>0.0</v>
      </c>
    </row>
    <row r="72">
      <c r="A72" s="3" t="s">
        <v>93</v>
      </c>
      <c r="B72" s="3">
        <v>7800.0</v>
      </c>
      <c r="C72" s="10">
        <v>42829.0</v>
      </c>
      <c r="D72" s="11">
        <v>1.0</v>
      </c>
      <c r="E72" s="5">
        <v>16.0</v>
      </c>
      <c r="F72" s="5">
        <v>32.0</v>
      </c>
      <c r="G72" s="5">
        <v>31.5</v>
      </c>
      <c r="H72" s="5">
        <v>13.91</v>
      </c>
      <c r="I72" s="5">
        <v>1.0</v>
      </c>
      <c r="J72" s="5">
        <v>51.0</v>
      </c>
      <c r="K72" s="5">
        <v>182.0</v>
      </c>
      <c r="L72" s="5">
        <v>49.0</v>
      </c>
      <c r="M72" s="5">
        <v>5.0</v>
      </c>
      <c r="N72" s="5">
        <v>0.0</v>
      </c>
      <c r="O72" s="16">
        <v>42737.0</v>
      </c>
      <c r="P72" s="17">
        <v>0.5</v>
      </c>
      <c r="Q72" s="7">
        <v>6.0</v>
      </c>
      <c r="R72" s="7">
        <v>61.5</v>
      </c>
      <c r="S72" s="7">
        <v>61.5</v>
      </c>
      <c r="T72" s="7">
        <v>11.42</v>
      </c>
      <c r="U72" s="7">
        <v>0.0</v>
      </c>
      <c r="V72" s="7">
        <v>14.0</v>
      </c>
      <c r="W72" s="7">
        <v>75.0</v>
      </c>
      <c r="X72" s="7">
        <v>16.0</v>
      </c>
      <c r="Y72" s="7">
        <v>3.0</v>
      </c>
      <c r="Z72" s="7">
        <v>0.0</v>
      </c>
    </row>
    <row r="73">
      <c r="A73" s="3" t="s">
        <v>208</v>
      </c>
      <c r="B73" s="3">
        <v>6400.0</v>
      </c>
      <c r="C73" s="5" t="s">
        <v>137</v>
      </c>
      <c r="D73" s="11">
        <v>0.0</v>
      </c>
      <c r="E73" s="18"/>
      <c r="F73" s="5">
        <v>0.0</v>
      </c>
      <c r="G73" s="5">
        <v>0.0</v>
      </c>
      <c r="H73" s="5">
        <v>0.0</v>
      </c>
      <c r="I73" s="18"/>
      <c r="J73" s="18"/>
      <c r="K73" s="18"/>
      <c r="L73" s="18"/>
      <c r="M73" s="18"/>
      <c r="N73" s="18"/>
      <c r="O73" s="16">
        <v>42801.0</v>
      </c>
      <c r="P73" s="17">
        <v>0.43</v>
      </c>
      <c r="Q73" s="7">
        <v>20.0</v>
      </c>
      <c r="R73" s="7">
        <v>81.4</v>
      </c>
      <c r="S73" s="7">
        <v>100.0</v>
      </c>
      <c r="T73" s="7">
        <v>11.18</v>
      </c>
      <c r="U73" s="7">
        <v>0.0</v>
      </c>
      <c r="V73" s="7">
        <v>49.0</v>
      </c>
      <c r="W73" s="7">
        <v>238.0</v>
      </c>
      <c r="X73" s="7">
        <v>61.0</v>
      </c>
      <c r="Y73" s="7">
        <v>12.0</v>
      </c>
      <c r="Z73" s="7">
        <v>0.0</v>
      </c>
    </row>
    <row r="74">
      <c r="A74" s="3" t="s">
        <v>96</v>
      </c>
      <c r="B74" s="3">
        <v>6100.0</v>
      </c>
      <c r="C74" s="5" t="s">
        <v>137</v>
      </c>
      <c r="D74" s="11">
        <v>0.0</v>
      </c>
      <c r="E74" s="18"/>
      <c r="F74" s="5">
        <v>0.0</v>
      </c>
      <c r="G74" s="5">
        <v>0.0</v>
      </c>
      <c r="H74" s="5">
        <v>0.0</v>
      </c>
      <c r="I74" s="18"/>
      <c r="J74" s="18"/>
      <c r="K74" s="18"/>
      <c r="L74" s="18"/>
      <c r="M74" s="18"/>
      <c r="N74" s="18"/>
      <c r="O74" s="16">
        <v>42740.0</v>
      </c>
      <c r="P74" s="17">
        <v>0.2</v>
      </c>
      <c r="Q74" s="7">
        <v>11.0</v>
      </c>
      <c r="R74" s="7">
        <v>84.2</v>
      </c>
      <c r="S74" s="7">
        <v>100.0</v>
      </c>
      <c r="T74" s="7">
        <v>11.18</v>
      </c>
      <c r="U74" s="7">
        <v>0.0</v>
      </c>
      <c r="V74" s="7">
        <v>28.0</v>
      </c>
      <c r="W74" s="7">
        <v>118.0</v>
      </c>
      <c r="X74" s="7">
        <v>28.0</v>
      </c>
      <c r="Y74" s="7">
        <v>6.0</v>
      </c>
      <c r="Z74" s="7">
        <v>0.0</v>
      </c>
    </row>
    <row r="75">
      <c r="A75" s="3" t="s">
        <v>217</v>
      </c>
      <c r="B75" s="3">
        <v>6200.0</v>
      </c>
      <c r="C75" s="10">
        <v>42768.0</v>
      </c>
      <c r="D75" s="11">
        <v>1.0</v>
      </c>
      <c r="E75" s="5">
        <v>8.0</v>
      </c>
      <c r="F75" s="5">
        <v>33.5</v>
      </c>
      <c r="G75" s="5">
        <v>33.5</v>
      </c>
      <c r="H75" s="5">
        <v>12.44</v>
      </c>
      <c r="I75" s="5">
        <v>0.0</v>
      </c>
      <c r="J75" s="5">
        <v>21.0</v>
      </c>
      <c r="K75" s="5">
        <v>99.0</v>
      </c>
      <c r="L75" s="5">
        <v>22.0</v>
      </c>
      <c r="M75" s="5">
        <v>2.0</v>
      </c>
      <c r="N75" s="5">
        <v>0.0</v>
      </c>
      <c r="O75" s="16">
        <v>42771.0</v>
      </c>
      <c r="P75" s="17">
        <v>0.4</v>
      </c>
      <c r="Q75" s="7">
        <v>12.0</v>
      </c>
      <c r="R75" s="7">
        <v>87.2</v>
      </c>
      <c r="S75" s="7">
        <v>100.0</v>
      </c>
      <c r="T75" s="7">
        <v>11.13</v>
      </c>
      <c r="U75" s="7">
        <v>0.0</v>
      </c>
      <c r="V75" s="7">
        <v>32.0</v>
      </c>
      <c r="W75" s="7">
        <v>132.0</v>
      </c>
      <c r="X75" s="7">
        <v>47.0</v>
      </c>
      <c r="Y75" s="7">
        <v>5.0</v>
      </c>
      <c r="Z75" s="7">
        <v>0.0</v>
      </c>
    </row>
    <row r="76">
      <c r="A76" s="3" t="s">
        <v>277</v>
      </c>
      <c r="B76" s="3">
        <v>6100.0</v>
      </c>
      <c r="C76" s="5" t="s">
        <v>137</v>
      </c>
      <c r="D76" s="11">
        <v>0.0</v>
      </c>
      <c r="E76" s="18"/>
      <c r="F76" s="5">
        <v>0.0</v>
      </c>
      <c r="G76" s="5">
        <v>0.0</v>
      </c>
      <c r="H76" s="5">
        <v>0.0</v>
      </c>
      <c r="I76" s="18"/>
      <c r="J76" s="18"/>
      <c r="K76" s="18"/>
      <c r="L76" s="18"/>
      <c r="M76" s="18"/>
      <c r="N76" s="18"/>
      <c r="O76" s="16">
        <v>42742.0</v>
      </c>
      <c r="P76" s="17">
        <v>0.14</v>
      </c>
      <c r="Q76" s="7">
        <v>15.0</v>
      </c>
      <c r="R76" s="7">
        <v>87.0</v>
      </c>
      <c r="S76" s="7">
        <v>100.0</v>
      </c>
      <c r="T76" s="7">
        <v>10.97</v>
      </c>
      <c r="U76" s="7">
        <v>0.0</v>
      </c>
      <c r="V76" s="7">
        <v>39.0</v>
      </c>
      <c r="W76" s="7">
        <v>156.0</v>
      </c>
      <c r="X76" s="7">
        <v>53.0</v>
      </c>
      <c r="Y76" s="7">
        <v>4.0</v>
      </c>
      <c r="Z76" s="7">
        <v>0.0</v>
      </c>
    </row>
    <row r="77">
      <c r="A77" s="3" t="s">
        <v>260</v>
      </c>
      <c r="B77" s="3">
        <v>6300.0</v>
      </c>
      <c r="C77" s="10">
        <v>42769.0</v>
      </c>
      <c r="D77" s="11">
        <v>0.67</v>
      </c>
      <c r="E77" s="5">
        <v>9.0</v>
      </c>
      <c r="F77" s="5">
        <v>70.0</v>
      </c>
      <c r="G77" s="5">
        <v>57.0</v>
      </c>
      <c r="H77" s="5">
        <v>10.33</v>
      </c>
      <c r="I77" s="5">
        <v>1.0</v>
      </c>
      <c r="J77" s="5">
        <v>16.0</v>
      </c>
      <c r="K77" s="5">
        <v>111.0</v>
      </c>
      <c r="L77" s="5">
        <v>31.0</v>
      </c>
      <c r="M77" s="5">
        <v>3.0</v>
      </c>
      <c r="N77" s="5">
        <v>0.0</v>
      </c>
      <c r="O77" s="16">
        <v>42832.0</v>
      </c>
      <c r="P77" s="17">
        <v>0.57</v>
      </c>
      <c r="Q77" s="7">
        <v>22.0</v>
      </c>
      <c r="R77" s="7">
        <v>70.9</v>
      </c>
      <c r="S77" s="7">
        <v>62.0</v>
      </c>
      <c r="T77" s="7">
        <v>10.84</v>
      </c>
      <c r="U77" s="7">
        <v>0.0</v>
      </c>
      <c r="V77" s="7">
        <v>54.0</v>
      </c>
      <c r="W77" s="7">
        <v>224.0</v>
      </c>
      <c r="X77" s="7">
        <v>57.0</v>
      </c>
      <c r="Y77" s="7">
        <v>7.0</v>
      </c>
      <c r="Z77" s="7">
        <v>0.0</v>
      </c>
    </row>
    <row r="78">
      <c r="A78" s="3" t="s">
        <v>103</v>
      </c>
      <c r="B78" s="3">
        <v>6600.0</v>
      </c>
      <c r="C78" s="10">
        <v>42797.0</v>
      </c>
      <c r="D78" s="11">
        <v>1.0</v>
      </c>
      <c r="E78" s="5">
        <v>12.0</v>
      </c>
      <c r="F78" s="5">
        <v>27.7</v>
      </c>
      <c r="G78" s="5">
        <v>33.0</v>
      </c>
      <c r="H78" s="5">
        <v>13.88</v>
      </c>
      <c r="I78" s="5">
        <v>0.0</v>
      </c>
      <c r="J78" s="5">
        <v>38.0</v>
      </c>
      <c r="K78" s="5">
        <v>142.0</v>
      </c>
      <c r="L78" s="5">
        <v>35.0</v>
      </c>
      <c r="M78" s="5">
        <v>1.0</v>
      </c>
      <c r="N78" s="5">
        <v>0.0</v>
      </c>
      <c r="O78" s="16">
        <v>42739.0</v>
      </c>
      <c r="P78" s="17">
        <v>0.25</v>
      </c>
      <c r="Q78" s="7">
        <v>10.0</v>
      </c>
      <c r="R78" s="7">
        <v>91.8</v>
      </c>
      <c r="S78" s="7">
        <v>100.0</v>
      </c>
      <c r="T78" s="7">
        <v>10.7</v>
      </c>
      <c r="U78" s="7">
        <v>0.0</v>
      </c>
      <c r="V78" s="7">
        <v>24.0</v>
      </c>
      <c r="W78" s="7">
        <v>117.0</v>
      </c>
      <c r="X78" s="7">
        <v>31.0</v>
      </c>
      <c r="Y78" s="7">
        <v>8.0</v>
      </c>
      <c r="Z78" s="7">
        <v>0.0</v>
      </c>
    </row>
    <row r="79">
      <c r="A79" s="3" t="s">
        <v>200</v>
      </c>
      <c r="B79" s="3">
        <v>6500.0</v>
      </c>
      <c r="C79" s="10">
        <v>42797.0</v>
      </c>
      <c r="D79" s="11">
        <v>1.0</v>
      </c>
      <c r="E79" s="5">
        <v>12.0</v>
      </c>
      <c r="F79" s="5">
        <v>31.7</v>
      </c>
      <c r="G79" s="5">
        <v>26.0</v>
      </c>
      <c r="H79" s="5">
        <v>13.08</v>
      </c>
      <c r="I79" s="5">
        <v>1.0</v>
      </c>
      <c r="J79" s="5">
        <v>33.0</v>
      </c>
      <c r="K79" s="5">
        <v>142.0</v>
      </c>
      <c r="L79" s="5">
        <v>38.0</v>
      </c>
      <c r="M79" s="5">
        <v>2.0</v>
      </c>
      <c r="N79" s="5">
        <v>0.0</v>
      </c>
      <c r="O79" s="16">
        <v>42799.0</v>
      </c>
      <c r="P79" s="17">
        <v>0.6</v>
      </c>
      <c r="Q79" s="7">
        <v>16.0</v>
      </c>
      <c r="R79" s="7">
        <v>61.0</v>
      </c>
      <c r="S79" s="7">
        <v>54.0</v>
      </c>
      <c r="T79" s="7">
        <v>9.84</v>
      </c>
      <c r="U79" s="7">
        <v>0.0</v>
      </c>
      <c r="V79" s="7">
        <v>37.0</v>
      </c>
      <c r="W79" s="7">
        <v>138.0</v>
      </c>
      <c r="X79" s="7">
        <v>37.0</v>
      </c>
      <c r="Y79" s="7">
        <v>4.0</v>
      </c>
      <c r="Z79" s="7">
        <v>0.0</v>
      </c>
    </row>
  </sheetData>
  <mergeCells count="2">
    <mergeCell ref="C1:N1"/>
    <mergeCell ref="O1:Z1"/>
  </mergeCells>
  <conditionalFormatting sqref="H3:H79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T3:T79">
    <cfRule type="colorScale" priority="2">
      <colorScale>
        <cfvo type="min"/>
        <cfvo type="percentile" val="50"/>
        <cfvo type="max"/>
        <color rgb="FFE67C73"/>
        <color rgb="FFFFD666"/>
        <color rgb="FF69BE86"/>
      </colorScale>
    </cfRule>
  </conditionalFormatting>
  <conditionalFormatting sqref="B3:B79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2" max="3" width="7.29"/>
    <col customWidth="1" min="4" max="4" width="6.29"/>
    <col customWidth="1" min="5" max="5" width="7.71"/>
    <col customWidth="1" min="6" max="6" width="6.57"/>
    <col customWidth="1" min="7" max="7" width="9.29"/>
    <col customWidth="1" min="8" max="8" width="8.14"/>
    <col customWidth="1" min="9" max="10" width="9.29"/>
    <col customWidth="1" min="11" max="11" width="8.14"/>
    <col customWidth="1" min="12" max="12" width="9.14"/>
    <col customWidth="1" min="13" max="13" width="8.14"/>
    <col customWidth="1" min="14" max="14" width="9.29"/>
    <col customWidth="1" min="15" max="15" width="8.14"/>
    <col customWidth="1" min="16" max="16" width="9.29"/>
    <col customWidth="1" min="17" max="17" width="9.14"/>
    <col customWidth="1" min="18" max="18" width="9.29"/>
    <col customWidth="1" min="19" max="19" width="8.14"/>
    <col customWidth="1" min="20" max="20" width="9.14"/>
    <col customWidth="1" min="21" max="22" width="8.14"/>
    <col customWidth="1" min="23" max="23" width="7.29"/>
    <col customWidth="1" min="24" max="24" width="8.14"/>
  </cols>
  <sheetData>
    <row r="1">
      <c r="A1" s="2" t="s">
        <v>0</v>
      </c>
      <c r="B1" s="2"/>
      <c r="C1" s="2" t="s">
        <v>2</v>
      </c>
      <c r="D1" s="2" t="s">
        <v>3</v>
      </c>
      <c r="E1" s="2" t="s">
        <v>4</v>
      </c>
      <c r="F1" s="2" t="s">
        <v>5</v>
      </c>
      <c r="G1" s="2">
        <v>2016.0</v>
      </c>
      <c r="H1" s="2">
        <v>2015.0</v>
      </c>
      <c r="I1" s="2">
        <v>2014.0</v>
      </c>
      <c r="J1" s="2">
        <v>2013.0</v>
      </c>
      <c r="K1" s="2">
        <v>2012.0</v>
      </c>
      <c r="L1" s="2">
        <v>2011.0</v>
      </c>
      <c r="M1" s="2">
        <v>2010.0</v>
      </c>
      <c r="N1" s="2">
        <v>2009.0</v>
      </c>
      <c r="O1" s="2">
        <v>2008.0</v>
      </c>
      <c r="P1" s="2">
        <v>2007.0</v>
      </c>
      <c r="Q1" s="2">
        <v>2006.0</v>
      </c>
      <c r="R1" s="2">
        <v>2005.0</v>
      </c>
      <c r="S1" s="2">
        <v>2004.0</v>
      </c>
      <c r="T1" s="2">
        <v>2003.0</v>
      </c>
      <c r="U1" s="2">
        <v>2002.0</v>
      </c>
      <c r="V1" s="2">
        <v>2001.0</v>
      </c>
      <c r="W1" s="2">
        <v>2000.0</v>
      </c>
      <c r="X1" s="2">
        <v>1999.0</v>
      </c>
    </row>
    <row r="2">
      <c r="A2" s="3" t="s">
        <v>6</v>
      </c>
      <c r="B2" s="3">
        <v>7500.0</v>
      </c>
      <c r="C2" s="3">
        <v>1.0</v>
      </c>
      <c r="D2" s="3">
        <v>1.0</v>
      </c>
      <c r="E2" s="3">
        <v>1.0</v>
      </c>
      <c r="F2" s="3">
        <v>3.0</v>
      </c>
      <c r="G2" s="3" t="s">
        <v>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9"/>
      <c r="V2" s="1"/>
      <c r="W2" s="1"/>
      <c r="X2" s="1"/>
    </row>
    <row r="3">
      <c r="A3" s="3" t="s">
        <v>35</v>
      </c>
      <c r="B3" s="3">
        <v>7600.0</v>
      </c>
      <c r="C3" s="3">
        <v>1.0</v>
      </c>
      <c r="D3" s="3">
        <v>1.0</v>
      </c>
      <c r="E3" s="3">
        <v>1.0</v>
      </c>
      <c r="F3" s="3">
        <v>7.0</v>
      </c>
      <c r="G3" s="1"/>
      <c r="H3" s="1"/>
      <c r="I3" s="1"/>
      <c r="J3" s="3" t="s">
        <v>36</v>
      </c>
      <c r="K3" s="1"/>
      <c r="L3" s="1"/>
      <c r="M3" s="1"/>
      <c r="N3" s="1"/>
      <c r="O3" s="1"/>
      <c r="P3" s="1"/>
      <c r="Q3" s="1"/>
      <c r="R3" s="1"/>
      <c r="S3" s="1"/>
      <c r="T3" s="1"/>
      <c r="U3" s="9"/>
      <c r="V3" s="1"/>
      <c r="W3" s="1"/>
      <c r="X3" s="1"/>
    </row>
    <row r="4">
      <c r="A4" s="3" t="s">
        <v>37</v>
      </c>
      <c r="B4" s="3">
        <v>6900.0</v>
      </c>
      <c r="C4" s="3">
        <v>1.0</v>
      </c>
      <c r="D4" s="3">
        <v>1.0</v>
      </c>
      <c r="E4" s="3">
        <v>0.0</v>
      </c>
      <c r="F4" s="3">
        <v>14.0</v>
      </c>
      <c r="G4" s="3" t="s">
        <v>38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9"/>
      <c r="V4" s="1"/>
      <c r="W4" s="1"/>
      <c r="X4" s="1"/>
    </row>
    <row r="5">
      <c r="A5" s="3" t="s">
        <v>39</v>
      </c>
      <c r="B5" s="3">
        <v>6700.0</v>
      </c>
      <c r="C5" s="3">
        <v>1.0</v>
      </c>
      <c r="D5" s="3">
        <v>1.0</v>
      </c>
      <c r="E5" s="3">
        <v>0.0</v>
      </c>
      <c r="F5" s="3">
        <v>16.0</v>
      </c>
      <c r="G5" s="1"/>
      <c r="H5" s="1"/>
      <c r="I5" s="1"/>
      <c r="J5" s="1"/>
      <c r="K5" s="3" t="s">
        <v>41</v>
      </c>
      <c r="L5" s="1"/>
      <c r="M5" s="1"/>
      <c r="N5" s="1"/>
      <c r="O5" s="1"/>
      <c r="P5" s="1"/>
      <c r="Q5" s="1"/>
      <c r="R5" s="1"/>
      <c r="S5" s="1"/>
      <c r="T5" s="1"/>
      <c r="U5" s="9"/>
      <c r="V5" s="1"/>
      <c r="W5" s="1"/>
      <c r="X5" s="1"/>
    </row>
    <row r="6">
      <c r="A6" s="3" t="s">
        <v>42</v>
      </c>
      <c r="B6" s="3">
        <v>9300.0</v>
      </c>
      <c r="C6" s="3">
        <v>8.0</v>
      </c>
      <c r="D6" s="3">
        <v>8.0</v>
      </c>
      <c r="E6" s="3">
        <v>3.0</v>
      </c>
      <c r="F6" s="3">
        <v>17.6</v>
      </c>
      <c r="G6" s="3" t="s">
        <v>8</v>
      </c>
      <c r="H6" s="3" t="s">
        <v>43</v>
      </c>
      <c r="I6" s="3" t="s">
        <v>44</v>
      </c>
      <c r="J6" s="3" t="s">
        <v>45</v>
      </c>
      <c r="K6" s="3" t="s">
        <v>46</v>
      </c>
      <c r="L6" s="3" t="s">
        <v>47</v>
      </c>
      <c r="M6" s="3" t="s">
        <v>48</v>
      </c>
      <c r="N6" s="1"/>
      <c r="O6" s="1"/>
      <c r="P6" s="1"/>
      <c r="Q6" s="1"/>
      <c r="R6" s="1"/>
      <c r="S6" s="1"/>
      <c r="T6" s="1"/>
      <c r="U6" s="13" t="s">
        <v>49</v>
      </c>
      <c r="V6" s="1"/>
      <c r="W6" s="1"/>
      <c r="X6" s="1"/>
    </row>
    <row r="7">
      <c r="A7" s="3" t="s">
        <v>50</v>
      </c>
      <c r="B7" s="3">
        <v>9900.0</v>
      </c>
      <c r="C7" s="3">
        <v>12.0</v>
      </c>
      <c r="D7" s="3">
        <v>12.0</v>
      </c>
      <c r="E7" s="3">
        <v>5.0</v>
      </c>
      <c r="F7" s="3">
        <v>18.6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1"/>
      <c r="R7" s="1"/>
      <c r="S7" s="1"/>
      <c r="T7" s="3" t="s">
        <v>61</v>
      </c>
      <c r="U7" s="13" t="s">
        <v>62</v>
      </c>
      <c r="V7" s="1"/>
      <c r="W7" s="1"/>
      <c r="X7" s="1"/>
    </row>
    <row r="8">
      <c r="A8" s="3" t="s">
        <v>63</v>
      </c>
      <c r="B8" s="3">
        <v>11400.0</v>
      </c>
      <c r="C8" s="3">
        <v>6.0</v>
      </c>
      <c r="D8" s="3">
        <v>6.0</v>
      </c>
      <c r="E8" s="3">
        <v>4.0</v>
      </c>
      <c r="F8" s="3">
        <v>19.3</v>
      </c>
      <c r="G8" s="1"/>
      <c r="H8" s="1"/>
      <c r="I8" s="3" t="s">
        <v>65</v>
      </c>
      <c r="J8" s="3" t="s">
        <v>45</v>
      </c>
      <c r="K8" s="3" t="s">
        <v>55</v>
      </c>
      <c r="L8" s="3" t="s">
        <v>66</v>
      </c>
      <c r="M8" s="3" t="s">
        <v>48</v>
      </c>
      <c r="N8" s="3" t="s">
        <v>67</v>
      </c>
      <c r="O8" s="1"/>
      <c r="P8" s="1"/>
      <c r="Q8" s="1"/>
      <c r="R8" s="1"/>
      <c r="S8" s="1"/>
      <c r="T8" s="1"/>
      <c r="U8" s="9"/>
      <c r="V8" s="1"/>
      <c r="W8" s="1"/>
      <c r="X8" s="1"/>
    </row>
    <row r="9">
      <c r="A9" s="3" t="s">
        <v>68</v>
      </c>
      <c r="B9" s="3">
        <v>8000.0</v>
      </c>
      <c r="C9" s="3">
        <v>13.0</v>
      </c>
      <c r="D9" s="3">
        <v>13.0</v>
      </c>
      <c r="E9" s="3">
        <v>4.0</v>
      </c>
      <c r="F9" s="3">
        <v>19.8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66</v>
      </c>
      <c r="M9" s="3" t="s">
        <v>56</v>
      </c>
      <c r="N9" s="3" t="s">
        <v>75</v>
      </c>
      <c r="O9" s="3" t="s">
        <v>76</v>
      </c>
      <c r="P9" s="3" t="s">
        <v>77</v>
      </c>
      <c r="Q9" s="3" t="s">
        <v>79</v>
      </c>
      <c r="R9" s="3" t="s">
        <v>80</v>
      </c>
      <c r="S9" s="3" t="s">
        <v>81</v>
      </c>
      <c r="T9" s="1"/>
      <c r="U9" s="9"/>
      <c r="V9" s="1"/>
      <c r="W9" s="1"/>
      <c r="X9" s="1"/>
    </row>
    <row r="10">
      <c r="A10" s="3" t="s">
        <v>82</v>
      </c>
      <c r="B10" s="3">
        <v>7700.0</v>
      </c>
      <c r="C10" s="3">
        <v>7.0</v>
      </c>
      <c r="D10" s="3">
        <v>7.0</v>
      </c>
      <c r="E10" s="3">
        <v>1.0</v>
      </c>
      <c r="F10" s="3">
        <v>20.3</v>
      </c>
      <c r="G10" s="3" t="s">
        <v>38</v>
      </c>
      <c r="H10" s="3" t="s">
        <v>83</v>
      </c>
      <c r="I10" s="3" t="s">
        <v>84</v>
      </c>
      <c r="J10" s="3" t="s">
        <v>45</v>
      </c>
      <c r="K10" s="3" t="s">
        <v>57</v>
      </c>
      <c r="L10" s="3" t="s">
        <v>85</v>
      </c>
      <c r="M10" s="3" t="s">
        <v>87</v>
      </c>
      <c r="N10" s="1"/>
      <c r="O10" s="1"/>
      <c r="P10" s="1"/>
      <c r="Q10" s="1"/>
      <c r="R10" s="1"/>
      <c r="S10" s="1"/>
      <c r="T10" s="1"/>
      <c r="U10" s="9"/>
      <c r="V10" s="1"/>
      <c r="W10" s="1"/>
      <c r="X10" s="1"/>
    </row>
    <row r="11">
      <c r="A11" s="3" t="s">
        <v>64</v>
      </c>
      <c r="B11" s="3">
        <v>10600.0</v>
      </c>
      <c r="C11" s="3">
        <v>7.0</v>
      </c>
      <c r="D11" s="3">
        <v>7.0</v>
      </c>
      <c r="E11" s="3">
        <v>4.0</v>
      </c>
      <c r="F11" s="3">
        <v>20.6</v>
      </c>
      <c r="G11" s="3" t="s">
        <v>70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92</v>
      </c>
      <c r="M11" s="3" t="s">
        <v>56</v>
      </c>
      <c r="N11" s="1"/>
      <c r="O11" s="1"/>
      <c r="P11" s="1"/>
      <c r="Q11" s="1"/>
      <c r="R11" s="1"/>
      <c r="S11" s="1"/>
      <c r="T11" s="1"/>
      <c r="U11" s="9"/>
      <c r="V11" s="1"/>
      <c r="W11" s="1"/>
      <c r="X11" s="1"/>
    </row>
    <row r="12">
      <c r="A12" s="3" t="s">
        <v>40</v>
      </c>
      <c r="B12" s="3">
        <v>12000.0</v>
      </c>
      <c r="C12" s="3">
        <v>3.0</v>
      </c>
      <c r="D12" s="3">
        <v>3.0</v>
      </c>
      <c r="E12" s="3">
        <v>2.0</v>
      </c>
      <c r="F12" s="3">
        <v>20.7</v>
      </c>
      <c r="G12" s="3" t="s">
        <v>8</v>
      </c>
      <c r="H12" s="3" t="s">
        <v>88</v>
      </c>
      <c r="I12" s="3" t="s">
        <v>94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9"/>
      <c r="V12" s="1"/>
      <c r="W12" s="1"/>
      <c r="X12" s="1"/>
    </row>
    <row r="13">
      <c r="A13" s="3" t="s">
        <v>96</v>
      </c>
      <c r="B13" s="3">
        <v>6100.0</v>
      </c>
      <c r="C13" s="3">
        <v>1.0</v>
      </c>
      <c r="D13" s="3">
        <v>1.0</v>
      </c>
      <c r="E13" s="3">
        <v>0.0</v>
      </c>
      <c r="F13" s="3">
        <v>22.0</v>
      </c>
      <c r="G13" s="1"/>
      <c r="H13" s="1"/>
      <c r="I13" s="1"/>
      <c r="J13" s="1"/>
      <c r="K13" s="1"/>
      <c r="L13" s="1"/>
      <c r="M13" s="1"/>
      <c r="N13" s="3" t="s">
        <v>98</v>
      </c>
      <c r="O13" s="1"/>
      <c r="P13" s="1"/>
      <c r="Q13" s="1"/>
      <c r="R13" s="1"/>
      <c r="S13" s="1"/>
      <c r="T13" s="1"/>
      <c r="U13" s="9"/>
      <c r="V13" s="1"/>
      <c r="W13" s="1"/>
      <c r="X13" s="1"/>
    </row>
    <row r="14">
      <c r="A14" s="3" t="s">
        <v>99</v>
      </c>
      <c r="B14" s="3">
        <v>7800.0</v>
      </c>
      <c r="C14" s="3">
        <v>3.0</v>
      </c>
      <c r="D14" s="3">
        <v>3.0</v>
      </c>
      <c r="E14" s="3">
        <v>1.0</v>
      </c>
      <c r="F14" s="3">
        <v>23.7</v>
      </c>
      <c r="G14" s="3" t="s">
        <v>101</v>
      </c>
      <c r="H14" s="3" t="s">
        <v>102</v>
      </c>
      <c r="I14" s="3" t="s">
        <v>53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9"/>
      <c r="V14" s="1"/>
      <c r="W14" s="1"/>
      <c r="X14" s="1"/>
    </row>
    <row r="15">
      <c r="A15" s="3" t="s">
        <v>103</v>
      </c>
      <c r="B15" s="3">
        <v>6600.0</v>
      </c>
      <c r="C15" s="3">
        <v>5.0</v>
      </c>
      <c r="D15" s="3">
        <v>5.0</v>
      </c>
      <c r="E15" s="3">
        <v>1.0</v>
      </c>
      <c r="F15" s="3">
        <v>24.4</v>
      </c>
      <c r="G15" s="1"/>
      <c r="H15" s="3" t="s">
        <v>104</v>
      </c>
      <c r="I15" s="3" t="s">
        <v>89</v>
      </c>
      <c r="J15" s="3" t="s">
        <v>61</v>
      </c>
      <c r="K15" s="1"/>
      <c r="L15" s="3" t="s">
        <v>105</v>
      </c>
      <c r="M15" s="3" t="s">
        <v>41</v>
      </c>
      <c r="N15" s="1"/>
      <c r="O15" s="1"/>
      <c r="P15" s="1"/>
      <c r="Q15" s="1"/>
      <c r="R15" s="1"/>
      <c r="S15" s="1"/>
      <c r="T15" s="1"/>
      <c r="U15" s="9"/>
      <c r="V15" s="1"/>
      <c r="W15" s="1"/>
      <c r="X15" s="1"/>
    </row>
    <row r="16">
      <c r="A16" s="3" t="s">
        <v>107</v>
      </c>
      <c r="B16" s="3">
        <v>6100.0</v>
      </c>
      <c r="C16" s="3">
        <v>1.0</v>
      </c>
      <c r="D16" s="3">
        <v>1.0</v>
      </c>
      <c r="E16" s="3">
        <v>0.0</v>
      </c>
      <c r="F16" s="3">
        <v>26.0</v>
      </c>
      <c r="G16" s="1"/>
      <c r="H16" s="1"/>
      <c r="I16" s="3" t="s">
        <v>108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9"/>
      <c r="V16" s="1"/>
      <c r="W16" s="1"/>
      <c r="X16" s="1"/>
    </row>
    <row r="17">
      <c r="A17" s="3" t="s">
        <v>109</v>
      </c>
      <c r="B17" s="3">
        <v>9500.0</v>
      </c>
      <c r="C17" s="3">
        <v>9.0</v>
      </c>
      <c r="D17" s="3">
        <v>9.0</v>
      </c>
      <c r="E17" s="3">
        <v>2.0</v>
      </c>
      <c r="F17" s="3">
        <v>26.3</v>
      </c>
      <c r="G17" s="1"/>
      <c r="H17" s="3" t="s">
        <v>110</v>
      </c>
      <c r="I17" s="3" t="s">
        <v>47</v>
      </c>
      <c r="J17" s="3" t="s">
        <v>112</v>
      </c>
      <c r="K17" s="1"/>
      <c r="L17" s="1"/>
      <c r="M17" s="3" t="s">
        <v>113</v>
      </c>
      <c r="N17" s="3" t="s">
        <v>58</v>
      </c>
      <c r="O17" s="3" t="s">
        <v>76</v>
      </c>
      <c r="P17" s="3" t="s">
        <v>114</v>
      </c>
      <c r="Q17" s="3" t="s">
        <v>115</v>
      </c>
      <c r="R17" s="3" t="s">
        <v>116</v>
      </c>
      <c r="S17" s="1"/>
      <c r="T17" s="1"/>
      <c r="U17" s="9"/>
      <c r="V17" s="1"/>
      <c r="W17" s="1"/>
      <c r="X17" s="1"/>
    </row>
    <row r="18">
      <c r="A18" s="3" t="s">
        <v>118</v>
      </c>
      <c r="B18" s="3">
        <v>7100.0</v>
      </c>
      <c r="C18" s="3">
        <v>2.0</v>
      </c>
      <c r="D18" s="3">
        <v>2.0</v>
      </c>
      <c r="E18" s="3">
        <v>0.0</v>
      </c>
      <c r="F18" s="3">
        <v>26.5</v>
      </c>
      <c r="G18" s="3" t="s">
        <v>120</v>
      </c>
      <c r="H18" s="3" t="s">
        <v>121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9"/>
      <c r="V18" s="1"/>
      <c r="W18" s="1"/>
      <c r="X18" s="1"/>
    </row>
    <row r="19">
      <c r="A19" s="3" t="s">
        <v>122</v>
      </c>
      <c r="B19" s="3">
        <v>9200.0</v>
      </c>
      <c r="C19" s="3">
        <v>15.0</v>
      </c>
      <c r="D19" s="3">
        <v>15.0</v>
      </c>
      <c r="E19" s="3">
        <v>2.0</v>
      </c>
      <c r="F19" s="3">
        <v>27.1</v>
      </c>
      <c r="G19" s="1"/>
      <c r="H19" s="3" t="s">
        <v>121</v>
      </c>
      <c r="I19" s="3" t="s">
        <v>123</v>
      </c>
      <c r="J19" s="3" t="s">
        <v>124</v>
      </c>
      <c r="K19" s="3" t="s">
        <v>58</v>
      </c>
      <c r="L19" s="3" t="s">
        <v>125</v>
      </c>
      <c r="M19" s="3" t="s">
        <v>87</v>
      </c>
      <c r="N19" s="3" t="s">
        <v>98</v>
      </c>
      <c r="O19" s="3" t="s">
        <v>126</v>
      </c>
      <c r="P19" s="3" t="s">
        <v>127</v>
      </c>
      <c r="Q19" s="3" t="s">
        <v>81</v>
      </c>
      <c r="R19" s="3" t="s">
        <v>116</v>
      </c>
      <c r="S19" s="3" t="s">
        <v>76</v>
      </c>
      <c r="T19" s="3" t="s">
        <v>128</v>
      </c>
      <c r="U19" s="13" t="s">
        <v>129</v>
      </c>
      <c r="V19" s="1"/>
      <c r="W19" s="1"/>
      <c r="X19" s="3" t="s">
        <v>130</v>
      </c>
    </row>
    <row r="20">
      <c r="A20" s="3" t="s">
        <v>97</v>
      </c>
      <c r="B20" s="3">
        <v>11800.0</v>
      </c>
      <c r="C20" s="3">
        <v>7.0</v>
      </c>
      <c r="D20" s="3">
        <v>7.0</v>
      </c>
      <c r="E20" s="3">
        <v>1.0</v>
      </c>
      <c r="F20" s="3">
        <v>27.3</v>
      </c>
      <c r="G20" s="3" t="s">
        <v>132</v>
      </c>
      <c r="H20" s="3" t="s">
        <v>133</v>
      </c>
      <c r="I20" s="1"/>
      <c r="J20" s="3" t="s">
        <v>61</v>
      </c>
      <c r="K20" s="3" t="s">
        <v>57</v>
      </c>
      <c r="L20" s="3" t="s">
        <v>134</v>
      </c>
      <c r="M20" s="3" t="s">
        <v>135</v>
      </c>
      <c r="N20" s="3" t="s">
        <v>98</v>
      </c>
      <c r="O20" s="1"/>
      <c r="P20" s="1"/>
      <c r="Q20" s="1"/>
      <c r="R20" s="1"/>
      <c r="S20" s="1"/>
      <c r="T20" s="1"/>
      <c r="U20" s="9"/>
      <c r="V20" s="1"/>
      <c r="W20" s="1"/>
      <c r="X20" s="1"/>
    </row>
    <row r="21">
      <c r="A21" s="3" t="s">
        <v>34</v>
      </c>
      <c r="B21" s="3">
        <v>10200.0</v>
      </c>
      <c r="C21" s="3">
        <v>4.0</v>
      </c>
      <c r="D21" s="3">
        <v>4.0</v>
      </c>
      <c r="E21" s="3">
        <v>0.0</v>
      </c>
      <c r="F21" s="3">
        <v>28.0</v>
      </c>
      <c r="G21" s="3" t="s">
        <v>139</v>
      </c>
      <c r="H21" s="3" t="s">
        <v>121</v>
      </c>
      <c r="I21" s="3" t="s">
        <v>44</v>
      </c>
      <c r="J21" s="3" t="s">
        <v>90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9"/>
      <c r="V21" s="1"/>
      <c r="W21" s="1"/>
      <c r="X21" s="1"/>
    </row>
    <row r="22">
      <c r="A22" s="3" t="s">
        <v>78</v>
      </c>
      <c r="B22" s="3">
        <v>7100.0</v>
      </c>
      <c r="C22" s="3">
        <v>3.0</v>
      </c>
      <c r="D22" s="3">
        <v>3.0</v>
      </c>
      <c r="E22" s="3">
        <v>0.0</v>
      </c>
      <c r="F22" s="3">
        <v>28.3</v>
      </c>
      <c r="G22" s="1"/>
      <c r="H22" s="3" t="s">
        <v>140</v>
      </c>
      <c r="I22" s="3" t="s">
        <v>141</v>
      </c>
      <c r="J22" s="3" t="s">
        <v>45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9"/>
      <c r="V22" s="1"/>
      <c r="W22" s="1"/>
      <c r="X22" s="1"/>
    </row>
    <row r="23">
      <c r="A23" s="3" t="s">
        <v>144</v>
      </c>
      <c r="B23" s="3">
        <v>6100.0</v>
      </c>
      <c r="C23" s="3">
        <v>5.0</v>
      </c>
      <c r="D23" s="3">
        <v>5.0</v>
      </c>
      <c r="E23" s="3">
        <v>0.0</v>
      </c>
      <c r="F23" s="3">
        <v>28.4</v>
      </c>
      <c r="G23" s="1"/>
      <c r="H23" s="1"/>
      <c r="I23" s="1"/>
      <c r="J23" s="1"/>
      <c r="K23" s="1"/>
      <c r="L23" s="1"/>
      <c r="M23" s="1"/>
      <c r="N23" s="1"/>
      <c r="O23" s="3" t="s">
        <v>145</v>
      </c>
      <c r="P23" s="3" t="s">
        <v>146</v>
      </c>
      <c r="Q23" s="3" t="s">
        <v>148</v>
      </c>
      <c r="R23" s="3" t="s">
        <v>116</v>
      </c>
      <c r="S23" s="3" t="s">
        <v>149</v>
      </c>
      <c r="T23" s="1"/>
      <c r="U23" s="9"/>
      <c r="V23" s="1"/>
      <c r="W23" s="1"/>
      <c r="X23" s="1"/>
    </row>
    <row r="24">
      <c r="A24" s="3" t="s">
        <v>111</v>
      </c>
      <c r="B24" s="3">
        <v>9000.0</v>
      </c>
      <c r="C24" s="3">
        <v>12.0</v>
      </c>
      <c r="D24" s="3">
        <v>11.0</v>
      </c>
      <c r="E24" s="3">
        <v>2.0</v>
      </c>
      <c r="F24" s="3">
        <v>28.6</v>
      </c>
      <c r="G24" s="3" t="s">
        <v>120</v>
      </c>
      <c r="H24" s="3" t="s">
        <v>140</v>
      </c>
      <c r="I24" s="1"/>
      <c r="J24" s="3" t="s">
        <v>45</v>
      </c>
      <c r="K24" s="1"/>
      <c r="L24" s="3" t="s">
        <v>151</v>
      </c>
      <c r="M24" s="3" t="s">
        <v>87</v>
      </c>
      <c r="N24" s="3" t="s">
        <v>152</v>
      </c>
      <c r="O24" s="3" t="s">
        <v>153</v>
      </c>
      <c r="P24" s="3" t="s">
        <v>154</v>
      </c>
      <c r="Q24" s="3" t="s">
        <v>155</v>
      </c>
      <c r="R24" s="3" t="s">
        <v>156</v>
      </c>
      <c r="S24" s="3" t="s">
        <v>76</v>
      </c>
      <c r="T24" s="3" t="s">
        <v>54</v>
      </c>
      <c r="U24" s="9"/>
      <c r="V24" s="1"/>
      <c r="W24" s="1"/>
      <c r="X24" s="1"/>
    </row>
    <row r="25">
      <c r="A25" s="3" t="s">
        <v>158</v>
      </c>
      <c r="B25" s="3">
        <v>7900.0</v>
      </c>
      <c r="C25" s="3">
        <v>1.0</v>
      </c>
      <c r="D25" s="3">
        <v>1.0</v>
      </c>
      <c r="E25" s="3">
        <v>0.0</v>
      </c>
      <c r="F25" s="3">
        <v>29.0</v>
      </c>
      <c r="G25" s="1"/>
      <c r="H25" s="1"/>
      <c r="I25" s="1"/>
      <c r="J25" s="1"/>
      <c r="K25" s="3" t="s">
        <v>58</v>
      </c>
      <c r="L25" s="1"/>
      <c r="M25" s="1"/>
      <c r="N25" s="1"/>
      <c r="O25" s="1"/>
      <c r="P25" s="1"/>
      <c r="Q25" s="1"/>
      <c r="R25" s="1"/>
      <c r="S25" s="1"/>
      <c r="T25" s="1"/>
      <c r="U25" s="9"/>
      <c r="V25" s="1"/>
      <c r="W25" s="1"/>
      <c r="X25" s="1"/>
    </row>
    <row r="26">
      <c r="A26" s="3" t="s">
        <v>93</v>
      </c>
      <c r="B26" s="3">
        <v>7800.0</v>
      </c>
      <c r="C26" s="3">
        <v>6.0</v>
      </c>
      <c r="D26" s="3">
        <v>6.0</v>
      </c>
      <c r="E26" s="3">
        <v>2.0</v>
      </c>
      <c r="F26" s="3">
        <v>29.0</v>
      </c>
      <c r="G26" s="3" t="s">
        <v>159</v>
      </c>
      <c r="H26" s="3" t="s">
        <v>104</v>
      </c>
      <c r="I26" s="3" t="s">
        <v>160</v>
      </c>
      <c r="J26" s="1"/>
      <c r="K26" s="3" t="s">
        <v>161</v>
      </c>
      <c r="L26" s="3" t="s">
        <v>162</v>
      </c>
      <c r="M26" s="3" t="s">
        <v>48</v>
      </c>
      <c r="N26" s="1"/>
      <c r="O26" s="1"/>
      <c r="P26" s="1"/>
      <c r="Q26" s="1"/>
      <c r="R26" s="1"/>
      <c r="S26" s="1"/>
      <c r="T26" s="1"/>
      <c r="U26" s="9"/>
      <c r="V26" s="1"/>
      <c r="W26" s="1"/>
      <c r="X26" s="1"/>
    </row>
    <row r="27">
      <c r="A27" s="3" t="s">
        <v>163</v>
      </c>
      <c r="B27" s="3">
        <v>7200.0</v>
      </c>
      <c r="C27" s="3">
        <v>8.0</v>
      </c>
      <c r="D27" s="3">
        <v>8.0</v>
      </c>
      <c r="E27" s="3">
        <v>2.0</v>
      </c>
      <c r="F27" s="3">
        <v>29.3</v>
      </c>
      <c r="G27" s="3" t="s">
        <v>130</v>
      </c>
      <c r="H27" s="3" t="s">
        <v>164</v>
      </c>
      <c r="I27" s="3" t="s">
        <v>53</v>
      </c>
      <c r="J27" s="3" t="s">
        <v>90</v>
      </c>
      <c r="K27" s="3" t="s">
        <v>165</v>
      </c>
      <c r="L27" s="3" t="s">
        <v>125</v>
      </c>
      <c r="M27" s="3" t="s">
        <v>129</v>
      </c>
      <c r="N27" s="1"/>
      <c r="O27" s="1"/>
      <c r="P27" s="1"/>
      <c r="Q27" s="3" t="s">
        <v>79</v>
      </c>
      <c r="R27" s="1"/>
      <c r="S27" s="1"/>
      <c r="T27" s="1"/>
      <c r="U27" s="9"/>
      <c r="V27" s="1"/>
      <c r="W27" s="1"/>
      <c r="X27" s="1"/>
    </row>
    <row r="28">
      <c r="A28" s="3" t="s">
        <v>167</v>
      </c>
      <c r="B28" s="3">
        <v>8600.0</v>
      </c>
      <c r="C28" s="3">
        <v>5.0</v>
      </c>
      <c r="D28" s="3">
        <v>5.0</v>
      </c>
      <c r="E28" s="3">
        <v>1.0</v>
      </c>
      <c r="F28" s="3">
        <v>30.2</v>
      </c>
      <c r="G28" s="3" t="s">
        <v>70</v>
      </c>
      <c r="H28" s="3" t="s">
        <v>140</v>
      </c>
      <c r="I28" s="3" t="s">
        <v>72</v>
      </c>
      <c r="J28" s="3" t="s">
        <v>169</v>
      </c>
      <c r="K28" s="3" t="s">
        <v>170</v>
      </c>
      <c r="L28" s="1"/>
      <c r="M28" s="1"/>
      <c r="N28" s="1"/>
      <c r="O28" s="1"/>
      <c r="P28" s="1"/>
      <c r="Q28" s="1"/>
      <c r="R28" s="1"/>
      <c r="S28" s="1"/>
      <c r="T28" s="1"/>
      <c r="U28" s="9"/>
      <c r="V28" s="1"/>
      <c r="W28" s="1"/>
      <c r="X28" s="1"/>
    </row>
    <row r="29">
      <c r="A29" s="3" t="s">
        <v>100</v>
      </c>
      <c r="B29" s="3">
        <v>7400.0</v>
      </c>
      <c r="C29" s="3">
        <v>4.0</v>
      </c>
      <c r="D29" s="3">
        <v>4.0</v>
      </c>
      <c r="E29" s="3">
        <v>0.0</v>
      </c>
      <c r="F29" s="3">
        <v>30.8</v>
      </c>
      <c r="G29" s="3" t="s">
        <v>172</v>
      </c>
      <c r="H29" s="3" t="s">
        <v>164</v>
      </c>
      <c r="I29" s="1"/>
      <c r="J29" s="1"/>
      <c r="K29" s="1"/>
      <c r="L29" s="3" t="s">
        <v>162</v>
      </c>
      <c r="M29" s="1"/>
      <c r="N29" s="1"/>
      <c r="O29" s="1"/>
      <c r="P29" s="3" t="s">
        <v>173</v>
      </c>
      <c r="Q29" s="1"/>
      <c r="R29" s="1"/>
      <c r="S29" s="1"/>
      <c r="T29" s="1"/>
      <c r="U29" s="9"/>
      <c r="V29" s="1"/>
      <c r="W29" s="1"/>
      <c r="X29" s="1"/>
    </row>
    <row r="30">
      <c r="A30" s="3" t="s">
        <v>131</v>
      </c>
      <c r="B30" s="3">
        <v>7900.0</v>
      </c>
      <c r="C30" s="3">
        <v>18.0</v>
      </c>
      <c r="D30" s="3">
        <v>18.0</v>
      </c>
      <c r="E30" s="3">
        <v>5.0</v>
      </c>
      <c r="F30" s="3">
        <v>31.4</v>
      </c>
      <c r="G30" s="3" t="s">
        <v>175</v>
      </c>
      <c r="H30" s="3" t="s">
        <v>176</v>
      </c>
      <c r="I30" s="3" t="s">
        <v>177</v>
      </c>
      <c r="J30" s="3" t="s">
        <v>90</v>
      </c>
      <c r="K30" s="3" t="s">
        <v>178</v>
      </c>
      <c r="L30" s="3" t="s">
        <v>134</v>
      </c>
      <c r="M30" s="3" t="s">
        <v>179</v>
      </c>
      <c r="N30" s="3" t="s">
        <v>180</v>
      </c>
      <c r="O30" s="3" t="s">
        <v>181</v>
      </c>
      <c r="P30" s="3" t="s">
        <v>182</v>
      </c>
      <c r="Q30" s="3" t="s">
        <v>183</v>
      </c>
      <c r="R30" s="3" t="s">
        <v>184</v>
      </c>
      <c r="S30" s="3" t="s">
        <v>185</v>
      </c>
      <c r="T30" s="3" t="s">
        <v>186</v>
      </c>
      <c r="U30" s="13" t="s">
        <v>187</v>
      </c>
      <c r="V30" s="3" t="s">
        <v>188</v>
      </c>
      <c r="W30" s="3" t="s">
        <v>53</v>
      </c>
      <c r="X30" s="3" t="s">
        <v>83</v>
      </c>
    </row>
    <row r="31">
      <c r="A31" s="3" t="s">
        <v>171</v>
      </c>
      <c r="B31" s="3">
        <v>8800.0</v>
      </c>
      <c r="C31" s="3">
        <v>14.0</v>
      </c>
      <c r="D31" s="3">
        <v>14.0</v>
      </c>
      <c r="E31" s="3">
        <v>5.0</v>
      </c>
      <c r="F31" s="3">
        <v>31.4</v>
      </c>
      <c r="G31" s="3" t="s">
        <v>70</v>
      </c>
      <c r="H31" s="3" t="s">
        <v>189</v>
      </c>
      <c r="I31" s="3" t="s">
        <v>89</v>
      </c>
      <c r="J31" s="3" t="s">
        <v>190</v>
      </c>
      <c r="K31" s="3" t="s">
        <v>191</v>
      </c>
      <c r="L31" s="3" t="s">
        <v>192</v>
      </c>
      <c r="M31" s="3" t="s">
        <v>48</v>
      </c>
      <c r="N31" s="3" t="s">
        <v>193</v>
      </c>
      <c r="O31" s="3" t="s">
        <v>145</v>
      </c>
      <c r="P31" s="3" t="s">
        <v>195</v>
      </c>
      <c r="Q31" s="3" t="s">
        <v>196</v>
      </c>
      <c r="R31" s="3" t="s">
        <v>197</v>
      </c>
      <c r="S31" s="3" t="s">
        <v>198</v>
      </c>
      <c r="T31" s="3" t="s">
        <v>199</v>
      </c>
      <c r="U31" s="9"/>
      <c r="V31" s="1"/>
      <c r="W31" s="1"/>
      <c r="X31" s="1"/>
    </row>
    <row r="32">
      <c r="A32" s="3" t="s">
        <v>200</v>
      </c>
      <c r="B32" s="3">
        <v>6500.0</v>
      </c>
      <c r="C32" s="3">
        <v>3.0</v>
      </c>
      <c r="D32" s="3">
        <v>3.0</v>
      </c>
      <c r="E32" s="3">
        <v>0.0</v>
      </c>
      <c r="F32" s="3">
        <v>31.7</v>
      </c>
      <c r="G32" s="3" t="s">
        <v>120</v>
      </c>
      <c r="H32" s="3" t="s">
        <v>133</v>
      </c>
      <c r="I32" s="3" t="s">
        <v>108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9"/>
      <c r="V32" s="1"/>
      <c r="W32" s="1"/>
      <c r="X32" s="1"/>
    </row>
    <row r="33">
      <c r="A33" s="3" t="s">
        <v>174</v>
      </c>
      <c r="B33" s="3">
        <v>7200.0</v>
      </c>
      <c r="C33" s="3">
        <v>4.0</v>
      </c>
      <c r="D33" s="3">
        <v>4.0</v>
      </c>
      <c r="E33" s="3">
        <v>2.0</v>
      </c>
      <c r="F33" s="3">
        <v>32.0</v>
      </c>
      <c r="G33" s="3" t="s">
        <v>202</v>
      </c>
      <c r="H33" s="1"/>
      <c r="I33" s="3" t="s">
        <v>203</v>
      </c>
      <c r="J33" s="3" t="s">
        <v>73</v>
      </c>
      <c r="K33" s="3" t="s">
        <v>204</v>
      </c>
      <c r="L33" s="1"/>
      <c r="M33" s="1"/>
      <c r="N33" s="1"/>
      <c r="O33" s="1"/>
      <c r="P33" s="1"/>
      <c r="Q33" s="1"/>
      <c r="R33" s="1"/>
      <c r="S33" s="1"/>
      <c r="T33" s="1"/>
      <c r="U33" s="9"/>
      <c r="V33" s="1"/>
      <c r="W33" s="1"/>
      <c r="X33" s="1"/>
    </row>
    <row r="34">
      <c r="A34" s="3" t="s">
        <v>142</v>
      </c>
      <c r="B34" s="3">
        <v>9400.0</v>
      </c>
      <c r="C34" s="3">
        <v>7.0</v>
      </c>
      <c r="D34" s="3">
        <v>6.0</v>
      </c>
      <c r="E34" s="3">
        <v>2.0</v>
      </c>
      <c r="F34" s="3">
        <v>32.0</v>
      </c>
      <c r="G34" s="3" t="s">
        <v>8</v>
      </c>
      <c r="H34" s="3" t="s">
        <v>206</v>
      </c>
      <c r="I34" s="3" t="s">
        <v>207</v>
      </c>
      <c r="J34" s="3" t="s">
        <v>209</v>
      </c>
      <c r="K34" s="3" t="s">
        <v>58</v>
      </c>
      <c r="L34" s="3" t="s">
        <v>210</v>
      </c>
      <c r="M34" s="3" t="s">
        <v>87</v>
      </c>
      <c r="N34" s="1"/>
      <c r="O34" s="1"/>
      <c r="P34" s="1"/>
      <c r="Q34" s="1"/>
      <c r="R34" s="1"/>
      <c r="S34" s="1"/>
      <c r="T34" s="1"/>
      <c r="U34" s="9"/>
      <c r="V34" s="1"/>
      <c r="W34" s="1"/>
      <c r="X34" s="1"/>
    </row>
    <row r="35">
      <c r="A35" s="3" t="s">
        <v>168</v>
      </c>
      <c r="B35" s="3">
        <v>9800.0</v>
      </c>
      <c r="C35" s="3">
        <v>7.0</v>
      </c>
      <c r="D35" s="3">
        <v>7.0</v>
      </c>
      <c r="E35" s="3">
        <v>0.0</v>
      </c>
      <c r="F35" s="3">
        <v>32.1</v>
      </c>
      <c r="G35" s="3" t="s">
        <v>159</v>
      </c>
      <c r="H35" s="3" t="s">
        <v>71</v>
      </c>
      <c r="I35" s="3" t="s">
        <v>44</v>
      </c>
      <c r="J35" s="3" t="s">
        <v>61</v>
      </c>
      <c r="K35" s="3" t="s">
        <v>211</v>
      </c>
      <c r="L35" s="3" t="s">
        <v>56</v>
      </c>
      <c r="M35" s="1"/>
      <c r="N35" s="1"/>
      <c r="O35" s="3" t="s">
        <v>212</v>
      </c>
      <c r="P35" s="1"/>
      <c r="Q35" s="1"/>
      <c r="R35" s="1"/>
      <c r="S35" s="1"/>
      <c r="T35" s="1"/>
      <c r="U35" s="9"/>
      <c r="V35" s="1"/>
      <c r="W35" s="1"/>
      <c r="X35" s="1"/>
    </row>
    <row r="36">
      <c r="A36" s="3" t="s">
        <v>69</v>
      </c>
      <c r="B36" s="3">
        <v>6900.0</v>
      </c>
      <c r="C36" s="3">
        <v>7.0</v>
      </c>
      <c r="D36" s="3">
        <v>7.0</v>
      </c>
      <c r="E36" s="3">
        <v>1.0</v>
      </c>
      <c r="F36" s="3">
        <v>32.3</v>
      </c>
      <c r="G36" s="3" t="s">
        <v>214</v>
      </c>
      <c r="H36" s="3" t="s">
        <v>43</v>
      </c>
      <c r="I36" s="3" t="s">
        <v>141</v>
      </c>
      <c r="J36" s="3" t="s">
        <v>36</v>
      </c>
      <c r="K36" s="3" t="s">
        <v>57</v>
      </c>
      <c r="L36" s="3" t="s">
        <v>215</v>
      </c>
      <c r="M36" s="3" t="s">
        <v>56</v>
      </c>
      <c r="N36" s="1"/>
      <c r="O36" s="1"/>
      <c r="P36" s="1"/>
      <c r="Q36" s="1"/>
      <c r="R36" s="1"/>
      <c r="S36" s="1"/>
      <c r="T36" s="1"/>
      <c r="U36" s="9"/>
      <c r="V36" s="1"/>
      <c r="W36" s="1"/>
      <c r="X36" s="1"/>
    </row>
    <row r="37">
      <c r="A37" s="3" t="s">
        <v>147</v>
      </c>
      <c r="B37" s="3">
        <v>8200.0</v>
      </c>
      <c r="C37" s="3">
        <v>1.0</v>
      </c>
      <c r="D37" s="3">
        <v>1.0</v>
      </c>
      <c r="E37" s="3">
        <v>0.0</v>
      </c>
      <c r="F37" s="3">
        <v>33.0</v>
      </c>
      <c r="G37" s="3" t="s">
        <v>172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9"/>
      <c r="V37" s="1"/>
      <c r="W37" s="1"/>
      <c r="X37" s="1"/>
    </row>
    <row r="38">
      <c r="A38" s="3" t="s">
        <v>217</v>
      </c>
      <c r="B38" s="3">
        <v>6200.0</v>
      </c>
      <c r="C38" s="3">
        <v>2.0</v>
      </c>
      <c r="D38" s="3">
        <v>2.0</v>
      </c>
      <c r="E38" s="3">
        <v>0.0</v>
      </c>
      <c r="F38" s="3">
        <v>33.5</v>
      </c>
      <c r="G38" s="1"/>
      <c r="H38" s="3" t="s">
        <v>140</v>
      </c>
      <c r="I38" s="1"/>
      <c r="J38" s="1"/>
      <c r="K38" s="3" t="s">
        <v>211</v>
      </c>
      <c r="L38" s="1"/>
      <c r="M38" s="1"/>
      <c r="N38" s="1"/>
      <c r="O38" s="1"/>
      <c r="P38" s="1"/>
      <c r="Q38" s="1"/>
      <c r="R38" s="1"/>
      <c r="S38" s="1"/>
      <c r="T38" s="1"/>
      <c r="U38" s="9"/>
      <c r="V38" s="1"/>
      <c r="W38" s="1"/>
      <c r="X38" s="1"/>
    </row>
    <row r="39">
      <c r="A39" s="3" t="s">
        <v>86</v>
      </c>
      <c r="B39" s="3">
        <v>8000.0</v>
      </c>
      <c r="C39" s="3">
        <v>4.0</v>
      </c>
      <c r="D39" s="3">
        <v>4.0</v>
      </c>
      <c r="E39" s="3">
        <v>1.0</v>
      </c>
      <c r="F39" s="3">
        <v>34.0</v>
      </c>
      <c r="G39" s="3" t="s">
        <v>218</v>
      </c>
      <c r="H39" s="3" t="s">
        <v>71</v>
      </c>
      <c r="I39" s="3" t="s">
        <v>219</v>
      </c>
      <c r="J39" s="1"/>
      <c r="K39" s="3" t="s">
        <v>191</v>
      </c>
      <c r="L39" s="1"/>
      <c r="M39" s="1"/>
      <c r="N39" s="1"/>
      <c r="O39" s="1"/>
      <c r="P39" s="1"/>
      <c r="Q39" s="1"/>
      <c r="R39" s="1"/>
      <c r="S39" s="1"/>
      <c r="T39" s="1"/>
      <c r="U39" s="9"/>
      <c r="V39" s="1"/>
      <c r="W39" s="1"/>
      <c r="X39" s="1"/>
    </row>
    <row r="40">
      <c r="A40" s="3" t="s">
        <v>220</v>
      </c>
      <c r="B40" s="3">
        <v>6400.0</v>
      </c>
      <c r="C40" s="3">
        <v>2.0</v>
      </c>
      <c r="D40" s="3">
        <v>2.0</v>
      </c>
      <c r="E40" s="3">
        <v>1.0</v>
      </c>
      <c r="F40" s="3">
        <v>34.5</v>
      </c>
      <c r="G40" s="1"/>
      <c r="H40" s="1"/>
      <c r="I40" s="1"/>
      <c r="J40" s="1"/>
      <c r="K40" s="1"/>
      <c r="L40" s="1"/>
      <c r="M40" s="1"/>
      <c r="N40" s="1"/>
      <c r="O40" s="3" t="s">
        <v>221</v>
      </c>
      <c r="P40" s="3" t="s">
        <v>222</v>
      </c>
      <c r="Q40" s="1"/>
      <c r="R40" s="1"/>
      <c r="S40" s="1"/>
      <c r="T40" s="1"/>
      <c r="U40" s="9"/>
      <c r="V40" s="1"/>
      <c r="W40" s="1"/>
      <c r="X40" s="1"/>
    </row>
    <row r="41">
      <c r="A41" s="3" t="s">
        <v>223</v>
      </c>
      <c r="B41" s="3">
        <v>7600.0</v>
      </c>
      <c r="C41" s="3">
        <v>7.0</v>
      </c>
      <c r="D41" s="3">
        <v>7.0</v>
      </c>
      <c r="E41" s="3">
        <v>0.0</v>
      </c>
      <c r="F41" s="3">
        <v>36.6</v>
      </c>
      <c r="G41" s="3" t="s">
        <v>175</v>
      </c>
      <c r="H41" s="3" t="s">
        <v>121</v>
      </c>
      <c r="I41" s="3" t="s">
        <v>108</v>
      </c>
      <c r="J41" s="1"/>
      <c r="K41" s="1"/>
      <c r="L41" s="1"/>
      <c r="M41" s="3" t="s">
        <v>225</v>
      </c>
      <c r="N41" s="3" t="s">
        <v>170</v>
      </c>
      <c r="O41" s="3" t="s">
        <v>126</v>
      </c>
      <c r="P41" s="1"/>
      <c r="Q41" s="3" t="s">
        <v>226</v>
      </c>
      <c r="R41" s="1"/>
      <c r="S41" s="1"/>
      <c r="T41" s="1"/>
      <c r="U41" s="9"/>
      <c r="V41" s="1"/>
      <c r="W41" s="1"/>
      <c r="X41" s="1"/>
    </row>
    <row r="42">
      <c r="A42" s="3" t="s">
        <v>228</v>
      </c>
      <c r="B42" s="3">
        <v>7700.0</v>
      </c>
      <c r="C42" s="3">
        <v>17.0</v>
      </c>
      <c r="D42" s="3">
        <v>14.0</v>
      </c>
      <c r="E42" s="3">
        <v>5.0</v>
      </c>
      <c r="F42" s="3">
        <v>37.5</v>
      </c>
      <c r="G42" s="1"/>
      <c r="H42" s="3" t="s">
        <v>140</v>
      </c>
      <c r="I42" s="3" t="s">
        <v>47</v>
      </c>
      <c r="J42" s="3" t="s">
        <v>124</v>
      </c>
      <c r="K42" s="3" t="s">
        <v>229</v>
      </c>
      <c r="L42" s="3" t="s">
        <v>230</v>
      </c>
      <c r="M42" s="3" t="s">
        <v>231</v>
      </c>
      <c r="N42" s="3" t="s">
        <v>232</v>
      </c>
      <c r="O42" s="3" t="s">
        <v>233</v>
      </c>
      <c r="P42" s="3" t="s">
        <v>173</v>
      </c>
      <c r="Q42" s="3" t="s">
        <v>234</v>
      </c>
      <c r="R42" s="3" t="s">
        <v>235</v>
      </c>
      <c r="S42" s="3" t="s">
        <v>236</v>
      </c>
      <c r="T42" s="3" t="s">
        <v>237</v>
      </c>
      <c r="U42" s="13" t="s">
        <v>177</v>
      </c>
      <c r="V42" s="3" t="s">
        <v>238</v>
      </c>
      <c r="W42" s="3" t="s">
        <v>239</v>
      </c>
      <c r="X42" s="3" t="s">
        <v>240</v>
      </c>
    </row>
    <row r="43">
      <c r="A43" s="3" t="s">
        <v>227</v>
      </c>
      <c r="B43" s="3">
        <v>6800.0</v>
      </c>
      <c r="C43" s="3">
        <v>6.0</v>
      </c>
      <c r="D43" s="3">
        <v>6.0</v>
      </c>
      <c r="E43" s="3">
        <v>0.0</v>
      </c>
      <c r="F43" s="3">
        <v>38.3</v>
      </c>
      <c r="G43" s="1"/>
      <c r="H43" s="3" t="s">
        <v>160</v>
      </c>
      <c r="I43" s="3" t="s">
        <v>242</v>
      </c>
      <c r="J43" s="3" t="s">
        <v>243</v>
      </c>
      <c r="K43" s="3" t="s">
        <v>74</v>
      </c>
      <c r="L43" s="3" t="s">
        <v>244</v>
      </c>
      <c r="M43" s="3" t="s">
        <v>245</v>
      </c>
      <c r="N43" s="1"/>
      <c r="O43" s="1"/>
      <c r="P43" s="1"/>
      <c r="Q43" s="1"/>
      <c r="R43" s="1"/>
      <c r="S43" s="1"/>
      <c r="T43" s="1"/>
      <c r="U43" s="9"/>
      <c r="V43" s="1"/>
      <c r="W43" s="1"/>
      <c r="X43" s="1"/>
    </row>
    <row r="44">
      <c r="A44" s="3" t="s">
        <v>166</v>
      </c>
      <c r="B44" s="3">
        <v>6800.0</v>
      </c>
      <c r="C44" s="3">
        <v>2.0</v>
      </c>
      <c r="D44" s="3">
        <v>2.0</v>
      </c>
      <c r="E44" s="3">
        <v>0.0</v>
      </c>
      <c r="F44" s="3">
        <v>38.5</v>
      </c>
      <c r="G44" s="1"/>
      <c r="H44" s="3" t="s">
        <v>71</v>
      </c>
      <c r="I44" s="1"/>
      <c r="J44" s="3" t="s">
        <v>243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9"/>
      <c r="V44" s="1"/>
      <c r="W44" s="1"/>
      <c r="X44" s="1"/>
    </row>
    <row r="45">
      <c r="A45" s="3" t="s">
        <v>246</v>
      </c>
      <c r="B45" s="3">
        <v>7000.0</v>
      </c>
      <c r="C45" s="3">
        <v>2.0</v>
      </c>
      <c r="D45" s="3">
        <v>2.0</v>
      </c>
      <c r="E45" s="3">
        <v>0.0</v>
      </c>
      <c r="F45" s="3">
        <v>40.0</v>
      </c>
      <c r="G45" s="1"/>
      <c r="H45" s="3" t="s">
        <v>43</v>
      </c>
      <c r="I45" s="1"/>
      <c r="J45" s="1"/>
      <c r="K45" s="3" t="s">
        <v>247</v>
      </c>
      <c r="L45" s="1"/>
      <c r="M45" s="1"/>
      <c r="N45" s="1"/>
      <c r="O45" s="1"/>
      <c r="P45" s="1"/>
      <c r="Q45" s="1"/>
      <c r="R45" s="1"/>
      <c r="S45" s="1"/>
      <c r="T45" s="1"/>
      <c r="U45" s="9"/>
      <c r="V45" s="1"/>
      <c r="W45" s="1"/>
      <c r="X45" s="1"/>
    </row>
    <row r="46">
      <c r="A46" s="3" t="s">
        <v>216</v>
      </c>
      <c r="B46" s="3">
        <v>7500.0</v>
      </c>
      <c r="C46" s="3">
        <v>3.0</v>
      </c>
      <c r="D46" s="3">
        <v>3.0</v>
      </c>
      <c r="E46" s="3">
        <v>0.0</v>
      </c>
      <c r="F46" s="3">
        <v>40.3</v>
      </c>
      <c r="G46" s="1"/>
      <c r="H46" s="3" t="s">
        <v>248</v>
      </c>
      <c r="I46" s="3" t="s">
        <v>47</v>
      </c>
      <c r="J46" s="1"/>
      <c r="K46" s="1"/>
      <c r="L46" s="3" t="s">
        <v>151</v>
      </c>
      <c r="M46" s="1"/>
      <c r="N46" s="1"/>
      <c r="O46" s="1"/>
      <c r="P46" s="1"/>
      <c r="Q46" s="1"/>
      <c r="R46" s="1"/>
      <c r="S46" s="1"/>
      <c r="T46" s="1"/>
      <c r="U46" s="9"/>
      <c r="V46" s="1"/>
      <c r="W46" s="1"/>
      <c r="X46" s="1"/>
    </row>
    <row r="47">
      <c r="A47" s="3" t="s">
        <v>249</v>
      </c>
      <c r="B47" s="3">
        <v>6000.0</v>
      </c>
      <c r="C47" s="3">
        <v>4.0</v>
      </c>
      <c r="D47" s="3">
        <v>4.0</v>
      </c>
      <c r="E47" s="3">
        <v>0.0</v>
      </c>
      <c r="F47" s="3">
        <v>40.8</v>
      </c>
      <c r="G47" s="1"/>
      <c r="H47" s="1"/>
      <c r="I47" s="1"/>
      <c r="J47" s="3" t="s">
        <v>45</v>
      </c>
      <c r="K47" s="3" t="s">
        <v>211</v>
      </c>
      <c r="L47" s="1"/>
      <c r="M47" s="1"/>
      <c r="N47" s="1"/>
      <c r="O47" s="1"/>
      <c r="P47" s="1"/>
      <c r="Q47" s="1"/>
      <c r="R47" s="1"/>
      <c r="S47" s="1"/>
      <c r="T47" s="1"/>
      <c r="U47" s="13" t="s">
        <v>250</v>
      </c>
      <c r="V47" s="1"/>
      <c r="W47" s="1"/>
      <c r="X47" s="3" t="s">
        <v>159</v>
      </c>
    </row>
    <row r="48">
      <c r="A48" s="3" t="s">
        <v>213</v>
      </c>
      <c r="B48" s="3">
        <v>6700.0</v>
      </c>
      <c r="C48" s="3">
        <v>1.0</v>
      </c>
      <c r="D48" s="3">
        <v>1.0</v>
      </c>
      <c r="E48" s="3">
        <v>0.0</v>
      </c>
      <c r="F48" s="3">
        <v>48.0</v>
      </c>
      <c r="G48" s="1"/>
      <c r="H48" s="1"/>
      <c r="I48" s="1"/>
      <c r="J48" s="1"/>
      <c r="K48" s="1"/>
      <c r="L48" s="3" t="s">
        <v>134</v>
      </c>
      <c r="M48" s="1"/>
      <c r="N48" s="1"/>
      <c r="O48" s="1"/>
      <c r="P48" s="1"/>
      <c r="Q48" s="1"/>
      <c r="R48" s="1"/>
      <c r="S48" s="1"/>
      <c r="T48" s="1"/>
      <c r="U48" s="9"/>
      <c r="V48" s="1"/>
      <c r="W48" s="1"/>
      <c r="X48" s="1"/>
    </row>
    <row r="49">
      <c r="A49" s="3" t="s">
        <v>205</v>
      </c>
      <c r="B49" s="3">
        <v>7100.0</v>
      </c>
      <c r="C49" s="3">
        <v>1.0</v>
      </c>
      <c r="D49" s="3">
        <v>1.0</v>
      </c>
      <c r="E49" s="3">
        <v>0.0</v>
      </c>
      <c r="F49" s="3">
        <v>48.0</v>
      </c>
      <c r="G49" s="1"/>
      <c r="H49" s="1"/>
      <c r="I49" s="1"/>
      <c r="J49" s="3" t="s">
        <v>251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9"/>
      <c r="V49" s="1"/>
      <c r="W49" s="1"/>
      <c r="X49" s="1"/>
    </row>
    <row r="50">
      <c r="A50" s="3" t="s">
        <v>253</v>
      </c>
      <c r="B50" s="3">
        <v>7200.0</v>
      </c>
      <c r="C50" s="3">
        <v>3.0</v>
      </c>
      <c r="D50" s="3">
        <v>3.0</v>
      </c>
      <c r="E50" s="3">
        <v>0.0</v>
      </c>
      <c r="F50" s="3">
        <v>48.3</v>
      </c>
      <c r="G50" s="1"/>
      <c r="H50" s="1"/>
      <c r="I50" s="1"/>
      <c r="J50" s="1"/>
      <c r="K50" s="1"/>
      <c r="L50" s="1"/>
      <c r="M50" s="3" t="s">
        <v>179</v>
      </c>
      <c r="N50" s="3" t="s">
        <v>254</v>
      </c>
      <c r="O50" s="3" t="s">
        <v>145</v>
      </c>
      <c r="P50" s="1"/>
      <c r="Q50" s="1"/>
      <c r="R50" s="1"/>
      <c r="S50" s="1"/>
      <c r="T50" s="1"/>
      <c r="U50" s="9"/>
      <c r="V50" s="1"/>
      <c r="W50" s="1"/>
      <c r="X50" s="1"/>
    </row>
    <row r="51">
      <c r="A51" s="3" t="s">
        <v>256</v>
      </c>
      <c r="B51" s="3">
        <v>8100.0</v>
      </c>
      <c r="C51" s="3">
        <v>2.0</v>
      </c>
      <c r="D51" s="3">
        <v>2.0</v>
      </c>
      <c r="E51" s="3">
        <v>0.0</v>
      </c>
      <c r="F51" s="3">
        <v>53.0</v>
      </c>
      <c r="G51" s="1"/>
      <c r="H51" s="1"/>
      <c r="I51" s="1"/>
      <c r="J51" s="1"/>
      <c r="K51" s="1"/>
      <c r="L51" s="3" t="s">
        <v>125</v>
      </c>
      <c r="M51" s="3" t="s">
        <v>125</v>
      </c>
      <c r="N51" s="1"/>
      <c r="O51" s="1"/>
      <c r="P51" s="1"/>
      <c r="Q51" s="1"/>
      <c r="R51" s="1"/>
      <c r="S51" s="1"/>
      <c r="T51" s="1"/>
      <c r="U51" s="9"/>
      <c r="V51" s="1"/>
      <c r="W51" s="1"/>
      <c r="X51" s="1"/>
    </row>
    <row r="52">
      <c r="A52" s="3" t="s">
        <v>95</v>
      </c>
      <c r="B52" s="3">
        <v>11100.0</v>
      </c>
      <c r="C52" s="3">
        <v>2.0</v>
      </c>
      <c r="D52" s="3">
        <v>1.0</v>
      </c>
      <c r="E52" s="3">
        <v>1.0</v>
      </c>
      <c r="F52" s="3">
        <v>53.5</v>
      </c>
      <c r="G52" s="3" t="s">
        <v>152</v>
      </c>
      <c r="H52" s="3" t="s">
        <v>110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9"/>
      <c r="V52" s="1"/>
      <c r="W52" s="1"/>
      <c r="X52" s="1"/>
    </row>
    <row r="53">
      <c r="A53" s="3" t="s">
        <v>258</v>
      </c>
      <c r="B53" s="3">
        <v>6200.0</v>
      </c>
      <c r="C53" s="3">
        <v>1.0</v>
      </c>
      <c r="D53" s="3">
        <v>1.0</v>
      </c>
      <c r="E53" s="3">
        <v>0.0</v>
      </c>
      <c r="F53" s="3">
        <v>54.0</v>
      </c>
      <c r="G53" s="3" t="s">
        <v>259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9"/>
      <c r="V53" s="1"/>
      <c r="W53" s="1"/>
      <c r="X53" s="1"/>
    </row>
    <row r="54">
      <c r="A54" s="3" t="s">
        <v>260</v>
      </c>
      <c r="B54" s="3">
        <v>6300.0</v>
      </c>
      <c r="C54" s="3">
        <v>7.0</v>
      </c>
      <c r="D54" s="3">
        <v>6.0</v>
      </c>
      <c r="E54" s="3">
        <v>0.0</v>
      </c>
      <c r="F54" s="3">
        <v>58.0</v>
      </c>
      <c r="G54" s="1"/>
      <c r="H54" s="3" t="s">
        <v>248</v>
      </c>
      <c r="I54" s="3" t="s">
        <v>261</v>
      </c>
      <c r="J54" s="1"/>
      <c r="K54" s="3" t="s">
        <v>262</v>
      </c>
      <c r="L54" s="1"/>
      <c r="M54" s="1"/>
      <c r="N54" s="3" t="s">
        <v>91</v>
      </c>
      <c r="O54" s="1"/>
      <c r="P54" s="3" t="s">
        <v>182</v>
      </c>
      <c r="Q54" s="1"/>
      <c r="R54" s="3" t="s">
        <v>263</v>
      </c>
      <c r="S54" s="3" t="s">
        <v>264</v>
      </c>
      <c r="T54" s="1"/>
      <c r="U54" s="9"/>
      <c r="V54" s="1"/>
      <c r="W54" s="1"/>
      <c r="X54" s="1"/>
    </row>
    <row r="55">
      <c r="A55" s="3" t="s">
        <v>106</v>
      </c>
      <c r="B55" s="3">
        <v>7400.0</v>
      </c>
      <c r="C55" s="3">
        <v>1.0</v>
      </c>
      <c r="D55" s="3">
        <v>1.0</v>
      </c>
      <c r="E55" s="3">
        <v>0.0</v>
      </c>
      <c r="F55" s="3">
        <v>65.0</v>
      </c>
      <c r="G55" s="1"/>
      <c r="H55" s="1"/>
      <c r="I55" s="3" t="s">
        <v>265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9"/>
      <c r="V55" s="1"/>
      <c r="W55" s="1"/>
      <c r="X55" s="1"/>
    </row>
    <row r="56">
      <c r="A56" s="3" t="s">
        <v>267</v>
      </c>
      <c r="B56" s="3">
        <v>6000.0</v>
      </c>
      <c r="C56" s="3">
        <v>1.0</v>
      </c>
      <c r="D56" s="3">
        <v>1.0</v>
      </c>
      <c r="E56" s="3">
        <v>0.0</v>
      </c>
      <c r="F56" s="3">
        <v>65.0</v>
      </c>
      <c r="G56" s="1"/>
      <c r="H56" s="1"/>
      <c r="I56" s="1"/>
      <c r="J56" s="3" t="s">
        <v>169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9"/>
      <c r="V56" s="1"/>
      <c r="W56" s="1"/>
      <c r="X56" s="1"/>
    </row>
    <row r="57">
      <c r="A57" s="3" t="s">
        <v>257</v>
      </c>
      <c r="B57" s="3">
        <v>6700.0</v>
      </c>
      <c r="C57" s="3">
        <v>1.0</v>
      </c>
      <c r="D57" s="3">
        <v>1.0</v>
      </c>
      <c r="E57" s="3">
        <v>0.0</v>
      </c>
      <c r="F57" s="3">
        <v>66.0</v>
      </c>
      <c r="G57" s="1"/>
      <c r="H57" s="1"/>
      <c r="I57" s="1"/>
      <c r="J57" s="1"/>
      <c r="K57" s="1"/>
      <c r="L57" s="3" t="s">
        <v>269</v>
      </c>
      <c r="M57" s="1"/>
      <c r="N57" s="1"/>
      <c r="O57" s="1"/>
      <c r="P57" s="1"/>
      <c r="Q57" s="1"/>
      <c r="R57" s="1"/>
      <c r="S57" s="1"/>
      <c r="T57" s="1"/>
      <c r="U57" s="9"/>
      <c r="V57" s="1"/>
      <c r="W57" s="1"/>
      <c r="X57" s="1"/>
    </row>
    <row r="58">
      <c r="A58" s="3" t="s">
        <v>117</v>
      </c>
      <c r="B58" s="3">
        <v>8300.0</v>
      </c>
      <c r="C58" s="3">
        <v>1.0</v>
      </c>
      <c r="D58" s="3">
        <v>0.0</v>
      </c>
      <c r="E58" s="3">
        <v>0.0</v>
      </c>
      <c r="F58" s="3">
        <v>101.0</v>
      </c>
      <c r="G58" s="3" t="s">
        <v>152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9"/>
      <c r="V58" s="1"/>
      <c r="W58" s="1"/>
      <c r="X58" s="1"/>
    </row>
    <row r="59">
      <c r="A59" s="3" t="s">
        <v>270</v>
      </c>
      <c r="B59" s="3">
        <v>6000.0</v>
      </c>
      <c r="C59" s="19">
        <v>0.0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3"/>
      <c r="V59" s="3"/>
      <c r="W59" s="3"/>
      <c r="X59" s="1"/>
    </row>
    <row r="60">
      <c r="A60" s="3" t="s">
        <v>201</v>
      </c>
      <c r="B60" s="3">
        <v>6400.0</v>
      </c>
      <c r="C60" s="19">
        <v>0.0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3"/>
      <c r="V60" s="3"/>
      <c r="W60" s="3"/>
      <c r="X60" s="1"/>
    </row>
    <row r="61">
      <c r="A61" s="3" t="s">
        <v>241</v>
      </c>
      <c r="B61" s="3">
        <v>6800.0</v>
      </c>
      <c r="C61" s="19">
        <v>0.0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3"/>
      <c r="V61" s="3"/>
      <c r="W61" s="3"/>
      <c r="X61" s="1"/>
    </row>
    <row r="62">
      <c r="A62" s="3" t="s">
        <v>224</v>
      </c>
      <c r="B62" s="3">
        <v>7000.0</v>
      </c>
      <c r="C62" s="19">
        <v>0.0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3"/>
      <c r="V62" s="3"/>
      <c r="W62" s="3"/>
      <c r="X62" s="1"/>
    </row>
    <row r="63">
      <c r="A63" s="3" t="s">
        <v>136</v>
      </c>
      <c r="B63" s="3">
        <v>8400.0</v>
      </c>
      <c r="C63" s="19">
        <v>0.0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3"/>
      <c r="V63" s="3"/>
      <c r="W63" s="3"/>
      <c r="X63" s="1"/>
    </row>
    <row r="64">
      <c r="A64" s="3" t="s">
        <v>208</v>
      </c>
      <c r="B64" s="3">
        <v>6400.0</v>
      </c>
      <c r="C64" s="19">
        <v>0.0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3"/>
      <c r="V64" s="3"/>
      <c r="W64" s="3"/>
      <c r="X64" s="1"/>
    </row>
    <row r="65">
      <c r="A65" s="3" t="s">
        <v>271</v>
      </c>
      <c r="B65" s="3">
        <v>6900.0</v>
      </c>
      <c r="C65" s="19">
        <v>0.0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3"/>
      <c r="V65" s="3"/>
      <c r="W65" s="3"/>
      <c r="X65" s="1"/>
    </row>
    <row r="66">
      <c r="A66" s="3" t="s">
        <v>150</v>
      </c>
      <c r="B66" s="3">
        <v>6600.0</v>
      </c>
      <c r="C66" s="19">
        <v>0.0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3"/>
      <c r="V66" s="3"/>
      <c r="W66" s="3"/>
      <c r="X66" s="1"/>
    </row>
    <row r="67">
      <c r="A67" s="3" t="s">
        <v>194</v>
      </c>
      <c r="B67" s="3">
        <v>6300.0</v>
      </c>
      <c r="C67" s="19">
        <v>0.0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3"/>
      <c r="V67" s="3"/>
      <c r="W67" s="3"/>
      <c r="X67" s="1"/>
    </row>
    <row r="68">
      <c r="A68" s="3" t="s">
        <v>272</v>
      </c>
      <c r="B68" s="3">
        <v>6200.0</v>
      </c>
      <c r="C68" s="19">
        <v>0.0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3"/>
      <c r="V68" s="3"/>
      <c r="W68" s="3"/>
      <c r="X68" s="1"/>
    </row>
    <row r="69">
      <c r="A69" s="3" t="s">
        <v>273</v>
      </c>
      <c r="B69" s="3">
        <v>6000.0</v>
      </c>
      <c r="C69" s="19">
        <v>0.0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3"/>
      <c r="V69" s="3"/>
      <c r="W69" s="3"/>
      <c r="X69" s="1"/>
    </row>
    <row r="70">
      <c r="A70" s="3" t="s">
        <v>252</v>
      </c>
      <c r="B70" s="3">
        <v>6600.0</v>
      </c>
      <c r="C70" s="19">
        <v>0.0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3"/>
      <c r="V70" s="3"/>
      <c r="W70" s="3"/>
      <c r="X70" s="1"/>
    </row>
    <row r="71">
      <c r="A71" s="3" t="s">
        <v>275</v>
      </c>
      <c r="B71" s="3">
        <v>7300.0</v>
      </c>
      <c r="C71" s="19">
        <v>0.0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3"/>
      <c r="V71" s="3"/>
      <c r="W71" s="3"/>
      <c r="X71" s="1"/>
    </row>
    <row r="72">
      <c r="A72" s="3" t="s">
        <v>138</v>
      </c>
      <c r="B72" s="3">
        <v>9700.0</v>
      </c>
      <c r="C72" s="19">
        <v>0.0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3"/>
      <c r="V72" s="3"/>
      <c r="W72" s="3"/>
      <c r="X72" s="1"/>
    </row>
    <row r="73">
      <c r="A73" s="3" t="s">
        <v>157</v>
      </c>
      <c r="B73" s="3">
        <v>7300.0</v>
      </c>
      <c r="C73" s="19">
        <v>0.0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3"/>
      <c r="V73" s="3"/>
      <c r="W73" s="3"/>
      <c r="X73" s="1"/>
    </row>
    <row r="74">
      <c r="A74" s="3" t="s">
        <v>143</v>
      </c>
      <c r="B74" s="3">
        <v>7000.0</v>
      </c>
      <c r="C74" s="19">
        <v>0.0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3"/>
      <c r="V74" s="3"/>
      <c r="W74" s="3"/>
      <c r="X74" s="1"/>
    </row>
    <row r="75">
      <c r="A75" s="3" t="s">
        <v>255</v>
      </c>
      <c r="B75" s="3">
        <v>6300.0</v>
      </c>
      <c r="C75" s="19">
        <v>0.0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3"/>
      <c r="V75" s="3"/>
      <c r="W75" s="3"/>
      <c r="X75" s="1"/>
    </row>
    <row r="76">
      <c r="A76" s="3" t="s">
        <v>276</v>
      </c>
      <c r="B76" s="3">
        <v>6500.0</v>
      </c>
      <c r="C76" s="19">
        <v>0.0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3"/>
      <c r="V76" s="3"/>
      <c r="W76" s="3"/>
      <c r="X76" s="1"/>
    </row>
    <row r="77">
      <c r="A77" s="3" t="s">
        <v>274</v>
      </c>
      <c r="B77" s="3">
        <v>6500.0</v>
      </c>
      <c r="C77" s="19">
        <v>0.0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3"/>
      <c r="V77" s="3"/>
      <c r="W77" s="3"/>
      <c r="X77" s="1"/>
    </row>
    <row r="78">
      <c r="A78" s="3" t="s">
        <v>277</v>
      </c>
      <c r="B78" s="3">
        <v>6100.0</v>
      </c>
      <c r="C78" s="19">
        <v>0.0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3"/>
      <c r="V78" s="3"/>
      <c r="W78" s="3"/>
      <c r="X78" s="1"/>
    </row>
  </sheetData>
  <conditionalFormatting sqref="B2:B78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0"/>
    <col customWidth="1" min="2" max="3" width="6.0"/>
    <col customWidth="1" min="4" max="4" width="10.14"/>
    <col customWidth="1" min="5" max="5" width="5.86"/>
    <col customWidth="1" min="6" max="6" width="5.29"/>
    <col customWidth="1" min="7" max="7" width="4.86"/>
    <col customWidth="1" min="8" max="8" width="6.14"/>
    <col customWidth="1" min="9" max="9" width="4.86"/>
    <col customWidth="1" min="10" max="10" width="7.14"/>
    <col customWidth="1" min="11" max="11" width="4.86"/>
    <col customWidth="1" min="12" max="12" width="7.14"/>
    <col customWidth="1" min="13" max="13" width="5.86"/>
    <col customWidth="1" min="14" max="14" width="13.71"/>
    <col customWidth="1" min="15" max="15" width="6.0"/>
    <col customWidth="1" min="16" max="16" width="6.57"/>
    <col customWidth="1" min="17" max="18" width="6.14"/>
    <col customWidth="1" min="19" max="19" width="6.86"/>
    <col customWidth="1" min="20" max="20" width="7.71"/>
    <col customWidth="1" min="21" max="21" width="7.57"/>
    <col customWidth="1" min="22" max="22" width="11.29"/>
  </cols>
  <sheetData>
    <row r="1">
      <c r="A1" s="2" t="s">
        <v>20</v>
      </c>
      <c r="B1" s="8" t="s">
        <v>9</v>
      </c>
      <c r="C1" s="2" t="s">
        <v>282</v>
      </c>
      <c r="D1" s="2" t="s">
        <v>22</v>
      </c>
      <c r="E1" s="2" t="s">
        <v>284</v>
      </c>
      <c r="F1" s="2" t="s">
        <v>288</v>
      </c>
      <c r="G1" s="2" t="s">
        <v>284</v>
      </c>
      <c r="H1" s="2" t="s">
        <v>289</v>
      </c>
      <c r="I1" s="2" t="s">
        <v>284</v>
      </c>
      <c r="J1" s="2" t="s">
        <v>291</v>
      </c>
      <c r="K1" s="2" t="s">
        <v>284</v>
      </c>
      <c r="L1" s="2" t="s">
        <v>293</v>
      </c>
      <c r="M1" s="2" t="s">
        <v>284</v>
      </c>
      <c r="N1" s="2" t="s">
        <v>294</v>
      </c>
      <c r="O1" s="2" t="s">
        <v>295</v>
      </c>
      <c r="P1" s="2" t="s">
        <v>296</v>
      </c>
      <c r="Q1" s="2" t="s">
        <v>297</v>
      </c>
      <c r="R1" s="2" t="s">
        <v>298</v>
      </c>
      <c r="S1" s="2" t="s">
        <v>299</v>
      </c>
      <c r="T1" s="2" t="s">
        <v>300</v>
      </c>
      <c r="U1" s="2" t="s">
        <v>301</v>
      </c>
      <c r="V1" s="2" t="s">
        <v>302</v>
      </c>
    </row>
    <row r="2">
      <c r="A2" s="3" t="s">
        <v>40</v>
      </c>
      <c r="B2" s="3">
        <v>12000.0</v>
      </c>
      <c r="C2" s="3">
        <v>3.0</v>
      </c>
      <c r="D2" s="3">
        <v>3.0</v>
      </c>
      <c r="E2" s="23">
        <v>1.0</v>
      </c>
      <c r="F2" s="3">
        <v>0.0</v>
      </c>
      <c r="G2" s="23">
        <v>0.0</v>
      </c>
      <c r="H2" s="3">
        <v>1.0</v>
      </c>
      <c r="I2" s="23">
        <v>0.33</v>
      </c>
      <c r="J2" s="3">
        <v>2.0</v>
      </c>
      <c r="K2" s="23">
        <v>0.67</v>
      </c>
      <c r="L2" s="3">
        <v>2.0</v>
      </c>
      <c r="M2" s="23">
        <v>0.67</v>
      </c>
      <c r="N2" s="3">
        <v>12.0</v>
      </c>
      <c r="O2" s="3">
        <v>69.67</v>
      </c>
      <c r="P2" s="3">
        <v>69.67</v>
      </c>
      <c r="Q2" s="3">
        <v>72.0</v>
      </c>
      <c r="R2" s="3">
        <v>68.0</v>
      </c>
      <c r="S2" s="3">
        <v>69.67</v>
      </c>
      <c r="T2" s="3">
        <v>70.0</v>
      </c>
      <c r="U2" s="3">
        <v>69.83</v>
      </c>
      <c r="V2" s="25">
        <v>652750.0</v>
      </c>
    </row>
    <row r="3">
      <c r="A3" s="3" t="s">
        <v>97</v>
      </c>
      <c r="B3" s="3">
        <v>11800.0</v>
      </c>
      <c r="C3" s="3">
        <v>7.0</v>
      </c>
      <c r="D3" s="3">
        <v>7.0</v>
      </c>
      <c r="E3" s="23">
        <v>1.0</v>
      </c>
      <c r="F3" s="3">
        <v>1.0</v>
      </c>
      <c r="G3" s="23">
        <v>0.14</v>
      </c>
      <c r="H3" s="3">
        <v>1.0</v>
      </c>
      <c r="I3" s="23">
        <v>0.14</v>
      </c>
      <c r="J3" s="3">
        <v>1.0</v>
      </c>
      <c r="K3" s="23">
        <v>0.14</v>
      </c>
      <c r="L3" s="3">
        <v>4.0</v>
      </c>
      <c r="M3" s="23">
        <v>0.57</v>
      </c>
      <c r="N3" s="3">
        <v>28.0</v>
      </c>
      <c r="O3" s="3">
        <v>70.57</v>
      </c>
      <c r="P3" s="3">
        <v>68.86</v>
      </c>
      <c r="Q3" s="3">
        <v>71.0</v>
      </c>
      <c r="R3" s="3">
        <v>69.71</v>
      </c>
      <c r="S3" s="3">
        <v>69.71</v>
      </c>
      <c r="T3" s="3">
        <v>70.36</v>
      </c>
      <c r="U3" s="3">
        <v>70.04</v>
      </c>
      <c r="V3" s="25">
        <v>2037895.0</v>
      </c>
    </row>
    <row r="4">
      <c r="A4" s="3" t="s">
        <v>63</v>
      </c>
      <c r="B4" s="3">
        <v>11400.0</v>
      </c>
      <c r="C4" s="3">
        <v>6.0</v>
      </c>
      <c r="D4" s="3">
        <v>6.0</v>
      </c>
      <c r="E4" s="23">
        <v>1.0</v>
      </c>
      <c r="F4" s="3">
        <v>1.0</v>
      </c>
      <c r="G4" s="23">
        <v>0.17</v>
      </c>
      <c r="H4" s="3">
        <v>2.0</v>
      </c>
      <c r="I4" s="23">
        <v>0.33</v>
      </c>
      <c r="J4" s="3">
        <v>4.0</v>
      </c>
      <c r="K4" s="23">
        <v>0.67</v>
      </c>
      <c r="L4" s="3">
        <v>4.0</v>
      </c>
      <c r="M4" s="23">
        <v>0.67</v>
      </c>
      <c r="N4" s="3">
        <v>24.0</v>
      </c>
      <c r="O4" s="3">
        <v>70.0</v>
      </c>
      <c r="P4" s="3">
        <v>68.17</v>
      </c>
      <c r="Q4" s="3">
        <v>68.17</v>
      </c>
      <c r="R4" s="3">
        <v>69.33</v>
      </c>
      <c r="S4" s="3">
        <v>69.08</v>
      </c>
      <c r="T4" s="3">
        <v>68.75</v>
      </c>
      <c r="U4" s="3">
        <v>68.92</v>
      </c>
      <c r="V4" s="25">
        <v>2260083.0</v>
      </c>
    </row>
    <row r="5">
      <c r="A5" s="3" t="s">
        <v>64</v>
      </c>
      <c r="B5" s="3">
        <v>10600.0</v>
      </c>
      <c r="C5" s="3">
        <v>7.0</v>
      </c>
      <c r="D5" s="3">
        <v>7.0</v>
      </c>
      <c r="E5" s="23">
        <v>1.0</v>
      </c>
      <c r="F5" s="3">
        <v>0.0</v>
      </c>
      <c r="G5" s="23">
        <v>0.0</v>
      </c>
      <c r="H5" s="3">
        <v>1.0</v>
      </c>
      <c r="I5" s="23">
        <v>0.14</v>
      </c>
      <c r="J5" s="3">
        <v>4.0</v>
      </c>
      <c r="K5" s="23">
        <v>0.57</v>
      </c>
      <c r="L5" s="3">
        <v>5.0</v>
      </c>
      <c r="M5" s="23">
        <v>0.71</v>
      </c>
      <c r="N5" s="3">
        <v>28.0</v>
      </c>
      <c r="O5" s="3">
        <v>67.86</v>
      </c>
      <c r="P5" s="3">
        <v>71.43</v>
      </c>
      <c r="Q5" s="3">
        <v>70.14</v>
      </c>
      <c r="R5" s="3">
        <v>68.43</v>
      </c>
      <c r="S5" s="3">
        <v>69.64</v>
      </c>
      <c r="T5" s="3">
        <v>69.29</v>
      </c>
      <c r="U5" s="3">
        <v>69.46</v>
      </c>
      <c r="V5" s="25">
        <v>1341417.0</v>
      </c>
    </row>
    <row r="6">
      <c r="A6" s="3" t="s">
        <v>34</v>
      </c>
      <c r="B6" s="3">
        <v>10200.0</v>
      </c>
      <c r="C6" s="3">
        <v>4.0</v>
      </c>
      <c r="D6" s="3">
        <v>4.0</v>
      </c>
      <c r="E6" s="23">
        <v>1.0</v>
      </c>
      <c r="F6" s="3">
        <v>0.0</v>
      </c>
      <c r="G6" s="23">
        <v>0.0</v>
      </c>
      <c r="H6" s="3">
        <v>0.0</v>
      </c>
      <c r="I6" s="23">
        <v>0.0</v>
      </c>
      <c r="J6" s="3">
        <v>0.0</v>
      </c>
      <c r="K6" s="23">
        <v>0.0</v>
      </c>
      <c r="L6" s="3">
        <v>2.0</v>
      </c>
      <c r="M6" s="23">
        <v>0.5</v>
      </c>
      <c r="N6" s="3">
        <v>16.0</v>
      </c>
      <c r="O6" s="3">
        <v>70.25</v>
      </c>
      <c r="P6" s="3">
        <v>73.25</v>
      </c>
      <c r="Q6" s="3">
        <v>70.25</v>
      </c>
      <c r="R6" s="3">
        <v>68.0</v>
      </c>
      <c r="S6" s="3">
        <v>71.75</v>
      </c>
      <c r="T6" s="3">
        <v>69.13</v>
      </c>
      <c r="U6" s="3">
        <v>70.44</v>
      </c>
      <c r="V6" s="25">
        <v>325667.0</v>
      </c>
    </row>
    <row r="7">
      <c r="A7" s="3" t="s">
        <v>50</v>
      </c>
      <c r="B7" s="3">
        <v>9900.0</v>
      </c>
      <c r="C7" s="3">
        <v>12.0</v>
      </c>
      <c r="D7" s="3">
        <v>12.0</v>
      </c>
      <c r="E7" s="23">
        <v>1.0</v>
      </c>
      <c r="F7" s="3">
        <v>0.0</v>
      </c>
      <c r="G7" s="23">
        <v>0.0</v>
      </c>
      <c r="H7" s="3">
        <v>5.0</v>
      </c>
      <c r="I7" s="23">
        <v>0.42</v>
      </c>
      <c r="J7" s="3">
        <v>5.0</v>
      </c>
      <c r="K7" s="23">
        <v>0.42</v>
      </c>
      <c r="L7" s="3">
        <v>7.0</v>
      </c>
      <c r="M7" s="23">
        <v>0.58</v>
      </c>
      <c r="N7" s="3">
        <v>48.0</v>
      </c>
      <c r="O7" s="3">
        <v>69.67</v>
      </c>
      <c r="P7" s="3">
        <v>70.42</v>
      </c>
      <c r="Q7" s="3">
        <v>69.33</v>
      </c>
      <c r="R7" s="3">
        <v>69.0</v>
      </c>
      <c r="S7" s="3">
        <v>70.04</v>
      </c>
      <c r="T7" s="3">
        <v>69.17</v>
      </c>
      <c r="U7" s="3">
        <v>69.6</v>
      </c>
      <c r="V7" s="25">
        <v>2344417.0</v>
      </c>
    </row>
    <row r="8">
      <c r="A8" s="3" t="s">
        <v>168</v>
      </c>
      <c r="B8" s="3">
        <v>9800.0</v>
      </c>
      <c r="C8" s="3">
        <v>7.0</v>
      </c>
      <c r="D8" s="3">
        <v>7.0</v>
      </c>
      <c r="E8" s="23">
        <v>1.0</v>
      </c>
      <c r="F8" s="3">
        <v>0.0</v>
      </c>
      <c r="G8" s="23">
        <v>0.0</v>
      </c>
      <c r="H8" s="3">
        <v>0.0</v>
      </c>
      <c r="I8" s="23">
        <v>0.0</v>
      </c>
      <c r="J8" s="3">
        <v>0.0</v>
      </c>
      <c r="K8" s="23">
        <v>0.0</v>
      </c>
      <c r="L8" s="3">
        <v>2.0</v>
      </c>
      <c r="M8" s="23">
        <v>0.29</v>
      </c>
      <c r="N8" s="3">
        <v>28.0</v>
      </c>
      <c r="O8" s="3">
        <v>69.29</v>
      </c>
      <c r="P8" s="3">
        <v>70.57</v>
      </c>
      <c r="Q8" s="3">
        <v>70.57</v>
      </c>
      <c r="R8" s="3">
        <v>71.0</v>
      </c>
      <c r="S8" s="3">
        <v>69.93</v>
      </c>
      <c r="T8" s="3">
        <v>70.79</v>
      </c>
      <c r="U8" s="3">
        <v>70.36</v>
      </c>
      <c r="V8" s="25">
        <v>501600.0</v>
      </c>
    </row>
    <row r="9">
      <c r="A9" s="3" t="s">
        <v>109</v>
      </c>
      <c r="B9" s="3">
        <v>9500.0</v>
      </c>
      <c r="C9" s="3">
        <v>9.0</v>
      </c>
      <c r="D9" s="3">
        <v>9.0</v>
      </c>
      <c r="E9" s="23">
        <v>1.0</v>
      </c>
      <c r="F9" s="3">
        <v>0.0</v>
      </c>
      <c r="G9" s="23">
        <v>0.0</v>
      </c>
      <c r="H9" s="3">
        <v>1.0</v>
      </c>
      <c r="I9" s="23">
        <v>0.11</v>
      </c>
      <c r="J9" s="3">
        <v>2.0</v>
      </c>
      <c r="K9" s="23">
        <v>0.22</v>
      </c>
      <c r="L9" s="3">
        <v>5.0</v>
      </c>
      <c r="M9" s="23">
        <v>0.56</v>
      </c>
      <c r="N9" s="3">
        <v>36.0</v>
      </c>
      <c r="O9" s="3">
        <v>70.89</v>
      </c>
      <c r="P9" s="3">
        <v>71.11</v>
      </c>
      <c r="Q9" s="3">
        <v>69.22</v>
      </c>
      <c r="R9" s="3">
        <v>70.44</v>
      </c>
      <c r="S9" s="3">
        <v>71.0</v>
      </c>
      <c r="T9" s="3">
        <v>69.83</v>
      </c>
      <c r="U9" s="3">
        <v>70.42</v>
      </c>
      <c r="V9" s="25">
        <v>1384025.0</v>
      </c>
    </row>
    <row r="10">
      <c r="A10" s="3" t="s">
        <v>142</v>
      </c>
      <c r="B10" s="3">
        <v>9400.0</v>
      </c>
      <c r="C10" s="3">
        <v>7.0</v>
      </c>
      <c r="D10" s="3">
        <v>6.0</v>
      </c>
      <c r="E10" s="23">
        <v>0.86</v>
      </c>
      <c r="F10" s="3">
        <v>0.0</v>
      </c>
      <c r="G10" s="23">
        <v>0.0</v>
      </c>
      <c r="H10" s="3">
        <v>2.0</v>
      </c>
      <c r="I10" s="23">
        <v>0.29</v>
      </c>
      <c r="J10" s="3">
        <v>2.0</v>
      </c>
      <c r="K10" s="23">
        <v>0.29</v>
      </c>
      <c r="L10" s="3">
        <v>4.0</v>
      </c>
      <c r="M10" s="23">
        <v>0.57</v>
      </c>
      <c r="N10" s="3">
        <v>26.0</v>
      </c>
      <c r="O10" s="3">
        <v>70.14</v>
      </c>
      <c r="P10" s="3">
        <v>70.14</v>
      </c>
      <c r="Q10" s="3">
        <v>69.33</v>
      </c>
      <c r="R10" s="3">
        <v>69.5</v>
      </c>
      <c r="S10" s="3">
        <v>70.14</v>
      </c>
      <c r="T10" s="3">
        <v>69.42</v>
      </c>
      <c r="U10" s="3">
        <v>69.81</v>
      </c>
      <c r="V10" s="25">
        <v>1096625.0</v>
      </c>
    </row>
    <row r="11">
      <c r="A11" s="3" t="s">
        <v>42</v>
      </c>
      <c r="B11" s="3">
        <v>9300.0</v>
      </c>
      <c r="C11" s="3">
        <v>8.0</v>
      </c>
      <c r="D11" s="3">
        <v>8.0</v>
      </c>
      <c r="E11" s="23">
        <v>1.0</v>
      </c>
      <c r="F11" s="3">
        <v>0.0</v>
      </c>
      <c r="G11" s="23">
        <v>0.0</v>
      </c>
      <c r="H11" s="3">
        <v>1.0</v>
      </c>
      <c r="I11" s="23">
        <v>0.13</v>
      </c>
      <c r="J11" s="3">
        <v>3.0</v>
      </c>
      <c r="K11" s="23">
        <v>0.38</v>
      </c>
      <c r="L11" s="3">
        <v>6.0</v>
      </c>
      <c r="M11" s="23">
        <v>0.75</v>
      </c>
      <c r="N11" s="3">
        <v>32.0</v>
      </c>
      <c r="O11" s="3">
        <v>70.63</v>
      </c>
      <c r="P11" s="3">
        <v>68.88</v>
      </c>
      <c r="Q11" s="3">
        <v>69.38</v>
      </c>
      <c r="R11" s="3">
        <v>69.25</v>
      </c>
      <c r="S11" s="3">
        <v>69.75</v>
      </c>
      <c r="T11" s="3">
        <v>69.31</v>
      </c>
      <c r="U11" s="3">
        <v>69.53</v>
      </c>
      <c r="V11" s="25">
        <v>1089250.0</v>
      </c>
    </row>
    <row r="12">
      <c r="A12" s="3" t="s">
        <v>122</v>
      </c>
      <c r="B12" s="3">
        <v>9200.0</v>
      </c>
      <c r="C12" s="3">
        <v>15.0</v>
      </c>
      <c r="D12" s="3">
        <v>15.0</v>
      </c>
      <c r="E12" s="23">
        <v>1.0</v>
      </c>
      <c r="F12" s="3">
        <v>0.0</v>
      </c>
      <c r="G12" s="23">
        <v>0.0</v>
      </c>
      <c r="H12" s="3">
        <v>1.0</v>
      </c>
      <c r="I12" s="23">
        <v>0.07</v>
      </c>
      <c r="J12" s="3">
        <v>2.0</v>
      </c>
      <c r="K12" s="23">
        <v>0.13</v>
      </c>
      <c r="L12" s="3">
        <v>8.0</v>
      </c>
      <c r="M12" s="23">
        <v>0.53</v>
      </c>
      <c r="N12" s="3">
        <v>60.0</v>
      </c>
      <c r="O12" s="3">
        <v>68.47</v>
      </c>
      <c r="P12" s="3">
        <v>71.4</v>
      </c>
      <c r="Q12" s="3">
        <v>69.93</v>
      </c>
      <c r="R12" s="3">
        <v>71.13</v>
      </c>
      <c r="S12" s="3">
        <v>69.93</v>
      </c>
      <c r="T12" s="3">
        <v>70.53</v>
      </c>
      <c r="U12" s="3">
        <v>70.23</v>
      </c>
      <c r="V12" s="25">
        <v>1881162.0</v>
      </c>
    </row>
    <row r="13">
      <c r="A13" s="3" t="s">
        <v>111</v>
      </c>
      <c r="B13" s="3">
        <v>9000.0</v>
      </c>
      <c r="C13" s="3">
        <v>12.0</v>
      </c>
      <c r="D13" s="3">
        <v>11.0</v>
      </c>
      <c r="E13" s="23">
        <v>0.92</v>
      </c>
      <c r="F13" s="3">
        <v>0.0</v>
      </c>
      <c r="G13" s="23">
        <v>0.0</v>
      </c>
      <c r="H13" s="3">
        <v>1.0</v>
      </c>
      <c r="I13" s="23">
        <v>0.08</v>
      </c>
      <c r="J13" s="3">
        <v>2.0</v>
      </c>
      <c r="K13" s="23">
        <v>0.17</v>
      </c>
      <c r="L13" s="3">
        <v>8.0</v>
      </c>
      <c r="M13" s="23">
        <v>0.67</v>
      </c>
      <c r="N13" s="3">
        <v>44.0</v>
      </c>
      <c r="O13" s="3">
        <v>70.36</v>
      </c>
      <c r="P13" s="3">
        <v>70.09</v>
      </c>
      <c r="Q13" s="3">
        <v>70.36</v>
      </c>
      <c r="R13" s="3">
        <v>69.45</v>
      </c>
      <c r="S13" s="3">
        <v>70.23</v>
      </c>
      <c r="T13" s="3">
        <v>69.91</v>
      </c>
      <c r="U13" s="3">
        <v>70.07</v>
      </c>
      <c r="V13" s="25">
        <v>1058533.0</v>
      </c>
    </row>
    <row r="14">
      <c r="A14" s="3" t="s">
        <v>171</v>
      </c>
      <c r="B14" s="3">
        <v>8800.0</v>
      </c>
      <c r="C14" s="3">
        <v>14.0</v>
      </c>
      <c r="D14" s="3">
        <v>14.0</v>
      </c>
      <c r="E14" s="23">
        <v>1.0</v>
      </c>
      <c r="F14" s="3">
        <v>1.0</v>
      </c>
      <c r="G14" s="23">
        <v>0.07</v>
      </c>
      <c r="H14" s="3">
        <v>1.0</v>
      </c>
      <c r="I14" s="23">
        <v>0.07</v>
      </c>
      <c r="J14" s="3">
        <v>5.0</v>
      </c>
      <c r="K14" s="23">
        <v>0.36</v>
      </c>
      <c r="L14" s="3">
        <v>6.0</v>
      </c>
      <c r="M14" s="23">
        <v>0.43</v>
      </c>
      <c r="N14" s="3">
        <v>56.0</v>
      </c>
      <c r="O14" s="3">
        <v>70.14</v>
      </c>
      <c r="P14" s="3">
        <v>70.43</v>
      </c>
      <c r="Q14" s="3">
        <v>69.93</v>
      </c>
      <c r="R14" s="3">
        <v>70.93</v>
      </c>
      <c r="S14" s="3">
        <v>70.29</v>
      </c>
      <c r="T14" s="3">
        <v>70.43</v>
      </c>
      <c r="U14" s="3">
        <v>70.36</v>
      </c>
      <c r="V14" s="25">
        <v>2447750.0</v>
      </c>
    </row>
    <row r="15">
      <c r="A15" s="3" t="s">
        <v>167</v>
      </c>
      <c r="B15" s="3">
        <v>8600.0</v>
      </c>
      <c r="C15" s="3">
        <v>5.0</v>
      </c>
      <c r="D15" s="3">
        <v>5.0</v>
      </c>
      <c r="E15" s="23">
        <v>1.0</v>
      </c>
      <c r="F15" s="3">
        <v>0.0</v>
      </c>
      <c r="G15" s="23">
        <v>0.0</v>
      </c>
      <c r="H15" s="3">
        <v>0.0</v>
      </c>
      <c r="I15" s="23">
        <v>0.0</v>
      </c>
      <c r="J15" s="3">
        <v>1.0</v>
      </c>
      <c r="K15" s="23">
        <v>0.2</v>
      </c>
      <c r="L15" s="3">
        <v>3.0</v>
      </c>
      <c r="M15" s="23">
        <v>0.6</v>
      </c>
      <c r="N15" s="3">
        <v>20.0</v>
      </c>
      <c r="O15" s="3">
        <v>70.6</v>
      </c>
      <c r="P15" s="3">
        <v>71.4</v>
      </c>
      <c r="Q15" s="3">
        <v>68.2</v>
      </c>
      <c r="R15" s="3">
        <v>72.0</v>
      </c>
      <c r="S15" s="3">
        <v>71.0</v>
      </c>
      <c r="T15" s="3">
        <v>70.1</v>
      </c>
      <c r="U15" s="3">
        <v>70.55</v>
      </c>
      <c r="V15" s="25">
        <v>443550.0</v>
      </c>
    </row>
    <row r="16">
      <c r="A16" s="3" t="s">
        <v>68</v>
      </c>
      <c r="B16" s="3">
        <v>8000.0</v>
      </c>
      <c r="C16" s="3">
        <v>13.0</v>
      </c>
      <c r="D16" s="3">
        <v>13.0</v>
      </c>
      <c r="E16" s="23">
        <v>1.0</v>
      </c>
      <c r="F16" s="3">
        <v>0.0</v>
      </c>
      <c r="G16" s="23">
        <v>0.0</v>
      </c>
      <c r="H16" s="3">
        <v>1.0</v>
      </c>
      <c r="I16" s="23">
        <v>0.08</v>
      </c>
      <c r="J16" s="3">
        <v>4.0</v>
      </c>
      <c r="K16" s="23">
        <v>0.31</v>
      </c>
      <c r="L16" s="3">
        <v>9.0</v>
      </c>
      <c r="M16" s="23">
        <v>0.69</v>
      </c>
      <c r="N16" s="3">
        <v>52.0</v>
      </c>
      <c r="O16" s="3">
        <v>69.23</v>
      </c>
      <c r="P16" s="3">
        <v>69.92</v>
      </c>
      <c r="Q16" s="3">
        <v>70.0</v>
      </c>
      <c r="R16" s="3">
        <v>70.0</v>
      </c>
      <c r="S16" s="3">
        <v>69.58</v>
      </c>
      <c r="T16" s="3">
        <v>70.0</v>
      </c>
      <c r="U16" s="3">
        <v>69.79</v>
      </c>
      <c r="V16" s="25">
        <v>1516000.0</v>
      </c>
    </row>
    <row r="17">
      <c r="A17" s="3" t="s">
        <v>86</v>
      </c>
      <c r="B17" s="3">
        <v>8000.0</v>
      </c>
      <c r="C17" s="3">
        <v>4.0</v>
      </c>
      <c r="D17" s="3">
        <v>4.0</v>
      </c>
      <c r="E17" s="23">
        <v>1.0</v>
      </c>
      <c r="F17" s="3">
        <v>0.0</v>
      </c>
      <c r="G17" s="23">
        <v>0.0</v>
      </c>
      <c r="H17" s="3">
        <v>1.0</v>
      </c>
      <c r="I17" s="23">
        <v>0.25</v>
      </c>
      <c r="J17" s="3">
        <v>1.0</v>
      </c>
      <c r="K17" s="23">
        <v>0.25</v>
      </c>
      <c r="L17" s="3">
        <v>1.0</v>
      </c>
      <c r="M17" s="23">
        <v>0.25</v>
      </c>
      <c r="N17" s="3">
        <v>16.0</v>
      </c>
      <c r="O17" s="3">
        <v>70.5</v>
      </c>
      <c r="P17" s="3">
        <v>70.75</v>
      </c>
      <c r="Q17" s="3">
        <v>70.75</v>
      </c>
      <c r="R17" s="3">
        <v>71.75</v>
      </c>
      <c r="S17" s="3">
        <v>70.63</v>
      </c>
      <c r="T17" s="3">
        <v>71.25</v>
      </c>
      <c r="U17" s="3">
        <v>70.94</v>
      </c>
      <c r="V17" s="25">
        <v>697500.0</v>
      </c>
    </row>
    <row r="18">
      <c r="A18" s="3" t="s">
        <v>131</v>
      </c>
      <c r="B18" s="3">
        <v>7900.0</v>
      </c>
      <c r="C18" s="3">
        <v>18.0</v>
      </c>
      <c r="D18" s="3">
        <v>18.0</v>
      </c>
      <c r="E18" s="23">
        <v>1.0</v>
      </c>
      <c r="F18" s="3">
        <v>0.0</v>
      </c>
      <c r="G18" s="23">
        <v>0.0</v>
      </c>
      <c r="H18" s="3">
        <v>3.0</v>
      </c>
      <c r="I18" s="23">
        <v>0.17</v>
      </c>
      <c r="J18" s="3">
        <v>5.0</v>
      </c>
      <c r="K18" s="23">
        <v>0.28</v>
      </c>
      <c r="L18" s="3">
        <v>8.0</v>
      </c>
      <c r="M18" s="23">
        <v>0.44</v>
      </c>
      <c r="N18" s="3">
        <v>72.0</v>
      </c>
      <c r="O18" s="3">
        <v>69.83</v>
      </c>
      <c r="P18" s="3">
        <v>70.17</v>
      </c>
      <c r="Q18" s="3">
        <v>70.72</v>
      </c>
      <c r="R18" s="3">
        <v>71.06</v>
      </c>
      <c r="S18" s="3">
        <v>70.0</v>
      </c>
      <c r="T18" s="3">
        <v>70.89</v>
      </c>
      <c r="U18" s="3">
        <v>70.44</v>
      </c>
      <c r="V18" s="25">
        <v>2034556.0</v>
      </c>
    </row>
    <row r="19">
      <c r="A19" s="3" t="s">
        <v>93</v>
      </c>
      <c r="B19" s="3">
        <v>7800.0</v>
      </c>
      <c r="C19" s="3">
        <v>6.0</v>
      </c>
      <c r="D19" s="3">
        <v>6.0</v>
      </c>
      <c r="E19" s="23">
        <v>1.0</v>
      </c>
      <c r="F19" s="3">
        <v>0.0</v>
      </c>
      <c r="G19" s="23">
        <v>0.0</v>
      </c>
      <c r="H19" s="3">
        <v>1.0</v>
      </c>
      <c r="I19" s="23">
        <v>0.17</v>
      </c>
      <c r="J19" s="3">
        <v>2.0</v>
      </c>
      <c r="K19" s="23">
        <v>0.33</v>
      </c>
      <c r="L19" s="3">
        <v>3.0</v>
      </c>
      <c r="M19" s="23">
        <v>0.5</v>
      </c>
      <c r="N19" s="3">
        <v>24.0</v>
      </c>
      <c r="O19" s="3">
        <v>71.33</v>
      </c>
      <c r="P19" s="3">
        <v>70.83</v>
      </c>
      <c r="Q19" s="3">
        <v>68.67</v>
      </c>
      <c r="R19" s="3">
        <v>69.5</v>
      </c>
      <c r="S19" s="3">
        <v>71.08</v>
      </c>
      <c r="T19" s="3">
        <v>69.08</v>
      </c>
      <c r="U19" s="3">
        <v>70.08</v>
      </c>
      <c r="V19" s="25">
        <v>744833.0</v>
      </c>
    </row>
    <row r="20">
      <c r="A20" s="3" t="s">
        <v>99</v>
      </c>
      <c r="B20" s="3">
        <v>7800.0</v>
      </c>
      <c r="C20" s="3">
        <v>3.0</v>
      </c>
      <c r="D20" s="3">
        <v>3.0</v>
      </c>
      <c r="E20" s="23">
        <v>1.0</v>
      </c>
      <c r="F20" s="3">
        <v>0.0</v>
      </c>
      <c r="G20" s="23">
        <v>0.0</v>
      </c>
      <c r="H20" s="3">
        <v>1.0</v>
      </c>
      <c r="I20" s="23">
        <v>0.33</v>
      </c>
      <c r="J20" s="3">
        <v>1.0</v>
      </c>
      <c r="K20" s="23">
        <v>0.33</v>
      </c>
      <c r="L20" s="3">
        <v>2.0</v>
      </c>
      <c r="M20" s="23">
        <v>0.67</v>
      </c>
      <c r="N20" s="3">
        <v>12.0</v>
      </c>
      <c r="O20" s="3">
        <v>70.67</v>
      </c>
      <c r="P20" s="3">
        <v>70.0</v>
      </c>
      <c r="Q20" s="3">
        <v>70.67</v>
      </c>
      <c r="R20" s="3">
        <v>69.67</v>
      </c>
      <c r="S20" s="3">
        <v>70.33</v>
      </c>
      <c r="T20" s="3">
        <v>70.17</v>
      </c>
      <c r="U20" s="3">
        <v>70.25</v>
      </c>
      <c r="V20" s="25">
        <v>475000.0</v>
      </c>
    </row>
    <row r="21">
      <c r="A21" s="3" t="s">
        <v>228</v>
      </c>
      <c r="B21" s="3">
        <v>7700.0</v>
      </c>
      <c r="C21" s="3">
        <v>17.0</v>
      </c>
      <c r="D21" s="3">
        <v>14.0</v>
      </c>
      <c r="E21" s="23">
        <v>0.82</v>
      </c>
      <c r="F21" s="3">
        <v>0.0</v>
      </c>
      <c r="G21" s="23">
        <v>0.0</v>
      </c>
      <c r="H21" s="3">
        <v>1.0</v>
      </c>
      <c r="I21" s="23">
        <v>0.06</v>
      </c>
      <c r="J21" s="3">
        <v>4.0</v>
      </c>
      <c r="K21" s="23">
        <v>0.24</v>
      </c>
      <c r="L21" s="3">
        <v>10.0</v>
      </c>
      <c r="M21" s="23">
        <v>0.59</v>
      </c>
      <c r="N21" s="3">
        <v>63.0</v>
      </c>
      <c r="O21" s="3">
        <v>70.18</v>
      </c>
      <c r="P21" s="3">
        <v>70.82</v>
      </c>
      <c r="Q21" s="3">
        <v>71.53</v>
      </c>
      <c r="R21" s="3">
        <v>69.57</v>
      </c>
      <c r="S21" s="3">
        <v>70.5</v>
      </c>
      <c r="T21" s="3">
        <v>70.59</v>
      </c>
      <c r="U21" s="3">
        <v>70.54</v>
      </c>
      <c r="V21" s="25">
        <v>1674458.0</v>
      </c>
    </row>
    <row r="22">
      <c r="A22" s="3" t="s">
        <v>82</v>
      </c>
      <c r="B22" s="3">
        <v>7700.0</v>
      </c>
      <c r="C22" s="3">
        <v>7.0</v>
      </c>
      <c r="D22" s="3">
        <v>7.0</v>
      </c>
      <c r="E22" s="23">
        <v>1.0</v>
      </c>
      <c r="F22" s="3">
        <v>0.0</v>
      </c>
      <c r="G22" s="23">
        <v>0.0</v>
      </c>
      <c r="H22" s="3">
        <v>1.0</v>
      </c>
      <c r="I22" s="23">
        <v>0.14</v>
      </c>
      <c r="J22" s="3">
        <v>1.0</v>
      </c>
      <c r="K22" s="23">
        <v>0.14</v>
      </c>
      <c r="L22" s="3">
        <v>5.0</v>
      </c>
      <c r="M22" s="23">
        <v>0.71</v>
      </c>
      <c r="N22" s="3">
        <v>28.0</v>
      </c>
      <c r="O22" s="3">
        <v>68.14</v>
      </c>
      <c r="P22" s="3">
        <v>69.71</v>
      </c>
      <c r="Q22" s="3">
        <v>70.57</v>
      </c>
      <c r="R22" s="3">
        <v>69.86</v>
      </c>
      <c r="S22" s="3">
        <v>68.93</v>
      </c>
      <c r="T22" s="3">
        <v>70.21</v>
      </c>
      <c r="U22" s="3">
        <v>69.57</v>
      </c>
      <c r="V22" s="25">
        <v>1432250.0</v>
      </c>
    </row>
    <row r="23">
      <c r="A23" s="3" t="s">
        <v>223</v>
      </c>
      <c r="B23" s="3">
        <v>7600.0</v>
      </c>
      <c r="C23" s="3">
        <v>7.0</v>
      </c>
      <c r="D23" s="3">
        <v>7.0</v>
      </c>
      <c r="E23" s="23">
        <v>1.0</v>
      </c>
      <c r="F23" s="3">
        <v>0.0</v>
      </c>
      <c r="G23" s="23">
        <v>0.0</v>
      </c>
      <c r="H23" s="3">
        <v>0.0</v>
      </c>
      <c r="I23" s="23">
        <v>0.0</v>
      </c>
      <c r="J23" s="3">
        <v>0.0</v>
      </c>
      <c r="K23" s="23">
        <v>0.0</v>
      </c>
      <c r="L23" s="3">
        <v>0.0</v>
      </c>
      <c r="M23" s="23">
        <v>0.0</v>
      </c>
      <c r="N23" s="3">
        <v>28.0</v>
      </c>
      <c r="O23" s="3">
        <v>71.43</v>
      </c>
      <c r="P23" s="3">
        <v>70.57</v>
      </c>
      <c r="Q23" s="3">
        <v>68.86</v>
      </c>
      <c r="R23" s="3">
        <v>71.71</v>
      </c>
      <c r="S23" s="3">
        <v>71.0</v>
      </c>
      <c r="T23" s="3">
        <v>70.29</v>
      </c>
      <c r="U23" s="3">
        <v>70.64</v>
      </c>
      <c r="V23" s="25">
        <v>427117.0</v>
      </c>
    </row>
    <row r="24">
      <c r="A24" s="3" t="s">
        <v>216</v>
      </c>
      <c r="B24" s="3">
        <v>7500.0</v>
      </c>
      <c r="C24" s="3">
        <v>3.0</v>
      </c>
      <c r="D24" s="3">
        <v>3.0</v>
      </c>
      <c r="E24" s="23">
        <v>1.0</v>
      </c>
      <c r="F24" s="3">
        <v>0.0</v>
      </c>
      <c r="G24" s="23">
        <v>0.0</v>
      </c>
      <c r="H24" s="3">
        <v>0.0</v>
      </c>
      <c r="I24" s="23">
        <v>0.0</v>
      </c>
      <c r="J24" s="3">
        <v>0.0</v>
      </c>
      <c r="K24" s="23">
        <v>0.0</v>
      </c>
      <c r="L24" s="3">
        <v>1.0</v>
      </c>
      <c r="M24" s="23">
        <v>0.33</v>
      </c>
      <c r="N24" s="3">
        <v>12.0</v>
      </c>
      <c r="O24" s="3">
        <v>71.67</v>
      </c>
      <c r="P24" s="3">
        <v>67.67</v>
      </c>
      <c r="Q24" s="3">
        <v>71.0</v>
      </c>
      <c r="R24" s="3">
        <v>72.0</v>
      </c>
      <c r="S24" s="3">
        <v>69.67</v>
      </c>
      <c r="T24" s="3">
        <v>71.5</v>
      </c>
      <c r="U24" s="3">
        <v>70.58</v>
      </c>
      <c r="V24" s="25">
        <v>187750.0</v>
      </c>
    </row>
    <row r="25">
      <c r="A25" s="3" t="s">
        <v>100</v>
      </c>
      <c r="B25" s="3">
        <v>7400.0</v>
      </c>
      <c r="C25" s="3">
        <v>4.0</v>
      </c>
      <c r="D25" s="3">
        <v>4.0</v>
      </c>
      <c r="E25" s="23">
        <v>1.0</v>
      </c>
      <c r="F25" s="3">
        <v>0.0</v>
      </c>
      <c r="G25" s="23">
        <v>0.0</v>
      </c>
      <c r="H25" s="3">
        <v>0.0</v>
      </c>
      <c r="I25" s="23">
        <v>0.0</v>
      </c>
      <c r="J25" s="3">
        <v>0.0</v>
      </c>
      <c r="K25" s="23">
        <v>0.0</v>
      </c>
      <c r="L25" s="3">
        <v>1.0</v>
      </c>
      <c r="M25" s="23">
        <v>0.25</v>
      </c>
      <c r="N25" s="3">
        <v>16.0</v>
      </c>
      <c r="O25" s="3">
        <v>70.5</v>
      </c>
      <c r="P25" s="3">
        <v>70.25</v>
      </c>
      <c r="Q25" s="3">
        <v>71.75</v>
      </c>
      <c r="R25" s="3">
        <v>71.0</v>
      </c>
      <c r="S25" s="3">
        <v>70.38</v>
      </c>
      <c r="T25" s="3">
        <v>71.38</v>
      </c>
      <c r="U25" s="3">
        <v>70.88</v>
      </c>
      <c r="V25" s="25">
        <v>271250.0</v>
      </c>
    </row>
    <row r="26">
      <c r="A26" s="3" t="s">
        <v>163</v>
      </c>
      <c r="B26" s="3">
        <v>7200.0</v>
      </c>
      <c r="C26" s="3">
        <v>8.0</v>
      </c>
      <c r="D26" s="3">
        <v>8.0</v>
      </c>
      <c r="E26" s="23">
        <v>1.0</v>
      </c>
      <c r="F26" s="3">
        <v>0.0</v>
      </c>
      <c r="G26" s="23">
        <v>0.0</v>
      </c>
      <c r="H26" s="3">
        <v>1.0</v>
      </c>
      <c r="I26" s="23">
        <v>0.13</v>
      </c>
      <c r="J26" s="3">
        <v>2.0</v>
      </c>
      <c r="K26" s="23">
        <v>0.25</v>
      </c>
      <c r="L26" s="3">
        <v>4.0</v>
      </c>
      <c r="M26" s="23">
        <v>0.5</v>
      </c>
      <c r="N26" s="3">
        <v>32.0</v>
      </c>
      <c r="O26" s="3">
        <v>71.13</v>
      </c>
      <c r="P26" s="3">
        <v>70.88</v>
      </c>
      <c r="Q26" s="3">
        <v>69.0</v>
      </c>
      <c r="R26" s="3">
        <v>69.5</v>
      </c>
      <c r="S26" s="3">
        <v>71.0</v>
      </c>
      <c r="T26" s="3">
        <v>69.25</v>
      </c>
      <c r="U26" s="3">
        <v>70.13</v>
      </c>
      <c r="V26" s="25">
        <v>908500.0</v>
      </c>
    </row>
    <row r="27">
      <c r="A27" s="3" t="s">
        <v>174</v>
      </c>
      <c r="B27" s="3">
        <v>7200.0</v>
      </c>
      <c r="C27" s="3">
        <v>4.0</v>
      </c>
      <c r="D27" s="3">
        <v>4.0</v>
      </c>
      <c r="E27" s="23">
        <v>1.0</v>
      </c>
      <c r="F27" s="3">
        <v>0.0</v>
      </c>
      <c r="G27" s="23">
        <v>0.0</v>
      </c>
      <c r="H27" s="3">
        <v>1.0</v>
      </c>
      <c r="I27" s="23">
        <v>0.25</v>
      </c>
      <c r="J27" s="3">
        <v>2.0</v>
      </c>
      <c r="K27" s="23">
        <v>0.5</v>
      </c>
      <c r="L27" s="3">
        <v>2.0</v>
      </c>
      <c r="M27" s="23">
        <v>0.5</v>
      </c>
      <c r="N27" s="3">
        <v>16.0</v>
      </c>
      <c r="O27" s="3">
        <v>68.75</v>
      </c>
      <c r="P27" s="3">
        <v>71.25</v>
      </c>
      <c r="Q27" s="3">
        <v>71.25</v>
      </c>
      <c r="R27" s="3">
        <v>72.5</v>
      </c>
      <c r="S27" s="3">
        <v>70.0</v>
      </c>
      <c r="T27" s="3">
        <v>71.88</v>
      </c>
      <c r="U27" s="3">
        <v>70.94</v>
      </c>
      <c r="V27" s="25">
        <v>634042.0</v>
      </c>
    </row>
    <row r="28">
      <c r="A28" s="3" t="s">
        <v>253</v>
      </c>
      <c r="B28" s="3">
        <v>7200.0</v>
      </c>
      <c r="C28" s="3">
        <v>3.0</v>
      </c>
      <c r="D28" s="3">
        <v>3.0</v>
      </c>
      <c r="E28" s="23">
        <v>1.0</v>
      </c>
      <c r="F28" s="3">
        <v>0.0</v>
      </c>
      <c r="G28" s="23">
        <v>0.0</v>
      </c>
      <c r="H28" s="3">
        <v>0.0</v>
      </c>
      <c r="I28" s="23">
        <v>0.0</v>
      </c>
      <c r="J28" s="3">
        <v>0.0</v>
      </c>
      <c r="K28" s="23">
        <v>0.0</v>
      </c>
      <c r="L28" s="3">
        <v>0.0</v>
      </c>
      <c r="M28" s="23">
        <v>0.0</v>
      </c>
      <c r="N28" s="3">
        <v>12.0</v>
      </c>
      <c r="O28" s="3">
        <v>69.67</v>
      </c>
      <c r="P28" s="3">
        <v>70.67</v>
      </c>
      <c r="Q28" s="3">
        <v>71.33</v>
      </c>
      <c r="R28" s="3">
        <v>72.0</v>
      </c>
      <c r="S28" s="3">
        <v>70.17</v>
      </c>
      <c r="T28" s="3">
        <v>71.67</v>
      </c>
      <c r="U28" s="3">
        <v>70.92</v>
      </c>
      <c r="V28" s="25">
        <v>146214.0</v>
      </c>
    </row>
    <row r="29">
      <c r="A29" s="3" t="s">
        <v>78</v>
      </c>
      <c r="B29" s="3">
        <v>7100.0</v>
      </c>
      <c r="C29" s="3">
        <v>3.0</v>
      </c>
      <c r="D29" s="3">
        <v>3.0</v>
      </c>
      <c r="E29" s="23">
        <v>1.0</v>
      </c>
      <c r="F29" s="3">
        <v>0.0</v>
      </c>
      <c r="G29" s="23">
        <v>0.0</v>
      </c>
      <c r="H29" s="3">
        <v>0.0</v>
      </c>
      <c r="I29" s="23">
        <v>0.0</v>
      </c>
      <c r="J29" s="3">
        <v>0.0</v>
      </c>
      <c r="K29" s="23">
        <v>0.0</v>
      </c>
      <c r="L29" s="3">
        <v>1.0</v>
      </c>
      <c r="M29" s="23">
        <v>0.33</v>
      </c>
      <c r="N29" s="3">
        <v>12.0</v>
      </c>
      <c r="O29" s="3">
        <v>71.33</v>
      </c>
      <c r="P29" s="3">
        <v>69.67</v>
      </c>
      <c r="Q29" s="3">
        <v>72.0</v>
      </c>
      <c r="R29" s="3">
        <v>67.67</v>
      </c>
      <c r="S29" s="3">
        <v>70.5</v>
      </c>
      <c r="T29" s="3">
        <v>69.83</v>
      </c>
      <c r="U29" s="3">
        <v>70.17</v>
      </c>
      <c r="V29" s="25">
        <v>223000.0</v>
      </c>
    </row>
    <row r="30">
      <c r="A30" s="3" t="s">
        <v>69</v>
      </c>
      <c r="B30" s="3">
        <v>6900.0</v>
      </c>
      <c r="C30" s="3">
        <v>7.0</v>
      </c>
      <c r="D30" s="3">
        <v>7.0</v>
      </c>
      <c r="E30" s="23">
        <v>1.0</v>
      </c>
      <c r="F30" s="3">
        <v>0.0</v>
      </c>
      <c r="G30" s="23">
        <v>0.0</v>
      </c>
      <c r="H30" s="3">
        <v>0.0</v>
      </c>
      <c r="I30" s="23">
        <v>0.0</v>
      </c>
      <c r="J30" s="3">
        <v>1.0</v>
      </c>
      <c r="K30" s="23">
        <v>0.14</v>
      </c>
      <c r="L30" s="3">
        <v>3.0</v>
      </c>
      <c r="M30" s="23">
        <v>0.43</v>
      </c>
      <c r="N30" s="3">
        <v>28.0</v>
      </c>
      <c r="O30" s="3">
        <v>71.14</v>
      </c>
      <c r="P30" s="3">
        <v>69.57</v>
      </c>
      <c r="Q30" s="3">
        <v>69.57</v>
      </c>
      <c r="R30" s="3">
        <v>71.0</v>
      </c>
      <c r="S30" s="3">
        <v>70.36</v>
      </c>
      <c r="T30" s="3">
        <v>70.29</v>
      </c>
      <c r="U30" s="3">
        <v>70.32</v>
      </c>
      <c r="V30" s="25">
        <v>599417.0</v>
      </c>
    </row>
    <row r="31">
      <c r="A31" s="3" t="s">
        <v>227</v>
      </c>
      <c r="B31" s="3">
        <v>6800.0</v>
      </c>
      <c r="C31" s="3">
        <v>6.0</v>
      </c>
      <c r="D31" s="3">
        <v>6.0</v>
      </c>
      <c r="E31" s="23">
        <v>1.0</v>
      </c>
      <c r="F31" s="3">
        <v>0.0</v>
      </c>
      <c r="G31" s="23">
        <v>0.0</v>
      </c>
      <c r="H31" s="3">
        <v>0.0</v>
      </c>
      <c r="I31" s="23">
        <v>0.0</v>
      </c>
      <c r="J31" s="3">
        <v>0.0</v>
      </c>
      <c r="K31" s="23">
        <v>0.0</v>
      </c>
      <c r="L31" s="3">
        <v>1.0</v>
      </c>
      <c r="M31" s="23">
        <v>0.17</v>
      </c>
      <c r="N31" s="3">
        <v>24.0</v>
      </c>
      <c r="O31" s="3">
        <v>70.5</v>
      </c>
      <c r="P31" s="3">
        <v>70.0</v>
      </c>
      <c r="Q31" s="3">
        <v>71.17</v>
      </c>
      <c r="R31" s="3">
        <v>70.5</v>
      </c>
      <c r="S31" s="3">
        <v>70.25</v>
      </c>
      <c r="T31" s="3">
        <v>70.83</v>
      </c>
      <c r="U31" s="3">
        <v>70.54</v>
      </c>
      <c r="V31" s="25">
        <v>384125.0</v>
      </c>
    </row>
    <row r="32">
      <c r="A32" s="3" t="s">
        <v>103</v>
      </c>
      <c r="B32" s="3">
        <v>6600.0</v>
      </c>
      <c r="C32" s="3">
        <v>5.0</v>
      </c>
      <c r="D32" s="3">
        <v>5.0</v>
      </c>
      <c r="E32" s="23">
        <v>1.0</v>
      </c>
      <c r="F32" s="3">
        <v>0.0</v>
      </c>
      <c r="G32" s="23">
        <v>0.0</v>
      </c>
      <c r="H32" s="3">
        <v>0.0</v>
      </c>
      <c r="I32" s="23">
        <v>0.0</v>
      </c>
      <c r="J32" s="3">
        <v>1.0</v>
      </c>
      <c r="K32" s="23">
        <v>0.2</v>
      </c>
      <c r="L32" s="3">
        <v>3.0</v>
      </c>
      <c r="M32" s="23">
        <v>0.6</v>
      </c>
      <c r="N32" s="3">
        <v>20.0</v>
      </c>
      <c r="O32" s="3">
        <v>67.6</v>
      </c>
      <c r="P32" s="3">
        <v>70.4</v>
      </c>
      <c r="Q32" s="3">
        <v>70.2</v>
      </c>
      <c r="R32" s="3">
        <v>70.8</v>
      </c>
      <c r="S32" s="3">
        <v>69.0</v>
      </c>
      <c r="T32" s="3">
        <v>70.5</v>
      </c>
      <c r="U32" s="3">
        <v>69.75</v>
      </c>
      <c r="V32" s="25">
        <v>462250.0</v>
      </c>
    </row>
    <row r="33">
      <c r="A33" s="3" t="s">
        <v>200</v>
      </c>
      <c r="B33" s="3">
        <v>6500.0</v>
      </c>
      <c r="C33" s="3">
        <v>3.0</v>
      </c>
      <c r="D33" s="3">
        <v>3.0</v>
      </c>
      <c r="E33" s="23">
        <v>1.0</v>
      </c>
      <c r="F33" s="3">
        <v>0.0</v>
      </c>
      <c r="G33" s="23">
        <v>0.0</v>
      </c>
      <c r="H33" s="3">
        <v>0.0</v>
      </c>
      <c r="I33" s="23">
        <v>0.0</v>
      </c>
      <c r="J33" s="3">
        <v>0.0</v>
      </c>
      <c r="K33" s="23">
        <v>0.0</v>
      </c>
      <c r="L33" s="3">
        <v>1.0</v>
      </c>
      <c r="M33" s="23">
        <v>0.33</v>
      </c>
      <c r="N33" s="3">
        <v>12.0</v>
      </c>
      <c r="O33" s="3">
        <v>69.67</v>
      </c>
      <c r="P33" s="3">
        <v>72.0</v>
      </c>
      <c r="Q33" s="3">
        <v>70.33</v>
      </c>
      <c r="R33" s="3">
        <v>70.33</v>
      </c>
      <c r="S33" s="3">
        <v>70.83</v>
      </c>
      <c r="T33" s="3">
        <v>70.33</v>
      </c>
      <c r="U33" s="3">
        <v>70.58</v>
      </c>
      <c r="V33" s="25">
        <v>228567.0</v>
      </c>
    </row>
    <row r="34">
      <c r="A34" s="3" t="s">
        <v>260</v>
      </c>
      <c r="B34" s="3">
        <v>6300.0</v>
      </c>
      <c r="C34" s="3">
        <v>7.0</v>
      </c>
      <c r="D34" s="3">
        <v>6.0</v>
      </c>
      <c r="E34" s="23">
        <v>0.86</v>
      </c>
      <c r="F34" s="3">
        <v>0.0</v>
      </c>
      <c r="G34" s="23">
        <v>0.0</v>
      </c>
      <c r="H34" s="3">
        <v>0.0</v>
      </c>
      <c r="I34" s="23">
        <v>0.0</v>
      </c>
      <c r="J34" s="3">
        <v>0.0</v>
      </c>
      <c r="K34" s="23">
        <v>0.0</v>
      </c>
      <c r="L34" s="3">
        <v>0.0</v>
      </c>
      <c r="M34" s="23">
        <v>0.0</v>
      </c>
      <c r="N34" s="3">
        <v>25.0</v>
      </c>
      <c r="O34" s="3">
        <v>72.0</v>
      </c>
      <c r="P34" s="3">
        <v>73.67</v>
      </c>
      <c r="Q34" s="3">
        <v>72.5</v>
      </c>
      <c r="R34" s="3">
        <v>70.83</v>
      </c>
      <c r="S34" s="3">
        <v>72.77</v>
      </c>
      <c r="T34" s="3">
        <v>71.67</v>
      </c>
      <c r="U34" s="3">
        <v>72.24</v>
      </c>
      <c r="V34" s="25">
        <v>270125.0</v>
      </c>
    </row>
    <row r="35">
      <c r="A35" s="3" t="s">
        <v>144</v>
      </c>
      <c r="B35" s="3">
        <v>6100.0</v>
      </c>
      <c r="C35" s="3">
        <v>5.0</v>
      </c>
      <c r="D35" s="3">
        <v>5.0</v>
      </c>
      <c r="E35" s="23">
        <v>1.0</v>
      </c>
      <c r="F35" s="3">
        <v>0.0</v>
      </c>
      <c r="G35" s="23">
        <v>0.0</v>
      </c>
      <c r="H35" s="3">
        <v>0.0</v>
      </c>
      <c r="I35" s="23">
        <v>0.0</v>
      </c>
      <c r="J35" s="3">
        <v>0.0</v>
      </c>
      <c r="K35" s="23">
        <v>0.0</v>
      </c>
      <c r="L35" s="3">
        <v>3.0</v>
      </c>
      <c r="M35" s="23">
        <v>0.6</v>
      </c>
      <c r="N35" s="3">
        <v>20.0</v>
      </c>
      <c r="O35" s="3">
        <v>70.8</v>
      </c>
      <c r="P35" s="3">
        <v>70.4</v>
      </c>
      <c r="Q35" s="3">
        <v>72.2</v>
      </c>
      <c r="R35" s="3">
        <v>69.0</v>
      </c>
      <c r="S35" s="3">
        <v>70.6</v>
      </c>
      <c r="T35" s="3">
        <v>70.6</v>
      </c>
      <c r="U35" s="3">
        <v>70.6</v>
      </c>
      <c r="V35" s="25">
        <v>352983.0</v>
      </c>
    </row>
    <row r="36">
      <c r="A36" s="3" t="s">
        <v>249</v>
      </c>
      <c r="B36" s="3">
        <v>6000.0</v>
      </c>
      <c r="C36" s="3">
        <v>4.0</v>
      </c>
      <c r="D36" s="3">
        <v>4.0</v>
      </c>
      <c r="E36" s="23">
        <v>1.0</v>
      </c>
      <c r="F36" s="3">
        <v>0.0</v>
      </c>
      <c r="G36" s="23">
        <v>0.0</v>
      </c>
      <c r="H36" s="3">
        <v>0.0</v>
      </c>
      <c r="I36" s="23">
        <v>0.0</v>
      </c>
      <c r="J36" s="3">
        <v>0.0</v>
      </c>
      <c r="K36" s="23">
        <v>0.0</v>
      </c>
      <c r="L36" s="3">
        <v>1.0</v>
      </c>
      <c r="M36" s="23">
        <v>0.25</v>
      </c>
      <c r="N36" s="3">
        <v>16.0</v>
      </c>
      <c r="O36" s="3">
        <v>70.25</v>
      </c>
      <c r="P36" s="3">
        <v>69.25</v>
      </c>
      <c r="Q36" s="3">
        <v>75.0</v>
      </c>
      <c r="R36" s="3">
        <v>71.5</v>
      </c>
      <c r="S36" s="3">
        <v>69.75</v>
      </c>
      <c r="T36" s="3">
        <v>73.25</v>
      </c>
      <c r="U36" s="3">
        <v>71.5</v>
      </c>
      <c r="V36" s="25">
        <v>216625.0</v>
      </c>
    </row>
  </sheetData>
  <conditionalFormatting sqref="B2:B3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36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R36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3.14"/>
    <col customWidth="1" min="2" max="2" width="4.43"/>
    <col customWidth="1" min="3" max="3" width="20.29"/>
    <col customWidth="1" min="4" max="4" width="4.86"/>
    <col customWidth="1" min="5" max="8" width="2.86"/>
    <col customWidth="1" min="9" max="10" width="3.57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20" t="s">
        <v>278</v>
      </c>
      <c r="B1" s="20" t="s">
        <v>279</v>
      </c>
      <c r="C1" s="20" t="s">
        <v>20</v>
      </c>
      <c r="D1" s="21" t="s">
        <v>280</v>
      </c>
      <c r="E1" s="21" t="s">
        <v>281</v>
      </c>
      <c r="F1" s="21" t="s">
        <v>283</v>
      </c>
      <c r="G1" s="21" t="s">
        <v>285</v>
      </c>
      <c r="H1" s="21" t="s">
        <v>286</v>
      </c>
      <c r="I1" s="21" t="s">
        <v>287</v>
      </c>
      <c r="J1" s="20" t="s">
        <v>290</v>
      </c>
      <c r="K1" s="22" t="s">
        <v>292</v>
      </c>
      <c r="L1" s="21" t="s">
        <v>303</v>
      </c>
      <c r="M1" s="21" t="s">
        <v>304</v>
      </c>
      <c r="N1" s="21" t="s">
        <v>305</v>
      </c>
      <c r="O1" s="21" t="s">
        <v>306</v>
      </c>
      <c r="P1" s="21" t="s">
        <v>307</v>
      </c>
      <c r="Q1" s="20" t="s">
        <v>11</v>
      </c>
      <c r="R1" s="24" t="s">
        <v>308</v>
      </c>
      <c r="S1" s="21" t="s">
        <v>11</v>
      </c>
      <c r="T1" s="21" t="s">
        <v>309</v>
      </c>
      <c r="U1" s="20" t="s">
        <v>11</v>
      </c>
      <c r="V1" s="21" t="s">
        <v>310</v>
      </c>
      <c r="W1" s="21" t="s">
        <v>311</v>
      </c>
      <c r="X1" s="20" t="s">
        <v>11</v>
      </c>
      <c r="Y1" s="21" t="s">
        <v>312</v>
      </c>
      <c r="Z1" s="21" t="s">
        <v>313</v>
      </c>
      <c r="AA1" s="21" t="s">
        <v>314</v>
      </c>
      <c r="AB1" s="21" t="s">
        <v>315</v>
      </c>
      <c r="AC1" s="21" t="s">
        <v>316</v>
      </c>
      <c r="AD1" s="21" t="s">
        <v>317</v>
      </c>
      <c r="AE1" s="21" t="s">
        <v>318</v>
      </c>
      <c r="AF1" s="21" t="s">
        <v>319</v>
      </c>
      <c r="AG1" s="24" t="s">
        <v>320</v>
      </c>
    </row>
    <row r="2">
      <c r="A2" s="26" t="s">
        <v>321</v>
      </c>
      <c r="B2" s="26">
        <v>2016.0</v>
      </c>
      <c r="C2" s="26" t="s">
        <v>97</v>
      </c>
      <c r="D2" s="27">
        <v>1.0</v>
      </c>
      <c r="E2" s="27">
        <v>69.0</v>
      </c>
      <c r="F2" s="27">
        <v>73.0</v>
      </c>
      <c r="G2" s="27">
        <v>66.0</v>
      </c>
      <c r="H2" s="27">
        <v>66.0</v>
      </c>
      <c r="I2" s="27">
        <v>274.0</v>
      </c>
      <c r="J2" s="26">
        <v>-6.0</v>
      </c>
      <c r="K2" s="28">
        <v>1620000.0</v>
      </c>
      <c r="L2" s="27">
        <v>9.0</v>
      </c>
      <c r="M2" s="27">
        <v>22.0</v>
      </c>
      <c r="N2" s="27">
        <v>5.0</v>
      </c>
      <c r="O2" s="27">
        <v>1.0</v>
      </c>
      <c r="P2" s="27">
        <v>32.0</v>
      </c>
      <c r="Q2" s="26" t="s">
        <v>322</v>
      </c>
      <c r="R2" s="29">
        <v>341.3</v>
      </c>
      <c r="S2" s="27">
        <v>2.0</v>
      </c>
      <c r="T2" s="27">
        <v>45.0</v>
      </c>
      <c r="U2" s="26" t="s">
        <v>323</v>
      </c>
      <c r="V2" s="27">
        <v>27.5</v>
      </c>
      <c r="W2" s="27">
        <v>110.0</v>
      </c>
      <c r="X2" s="26" t="s">
        <v>324</v>
      </c>
      <c r="Y2" s="27">
        <v>-2.0</v>
      </c>
      <c r="Z2" s="27">
        <v>-3.0</v>
      </c>
      <c r="AA2" s="27">
        <v>-1.0</v>
      </c>
      <c r="AB2" s="27">
        <v>0.0</v>
      </c>
      <c r="AC2" s="27">
        <v>16.0</v>
      </c>
      <c r="AD2" s="27">
        <v>46.0</v>
      </c>
      <c r="AE2" s="27">
        <v>10.0</v>
      </c>
      <c r="AF2" s="27">
        <v>0.0</v>
      </c>
      <c r="AG2" s="29">
        <v>96.0</v>
      </c>
    </row>
    <row r="3">
      <c r="A3" s="26" t="s">
        <v>321</v>
      </c>
      <c r="B3" s="26">
        <v>2016.0</v>
      </c>
      <c r="C3" s="26" t="s">
        <v>325</v>
      </c>
      <c r="D3" s="27">
        <v>2.0</v>
      </c>
      <c r="E3" s="27">
        <v>69.0</v>
      </c>
      <c r="F3" s="27">
        <v>69.0</v>
      </c>
      <c r="G3" s="27">
        <v>67.0</v>
      </c>
      <c r="H3" s="27">
        <v>70.0</v>
      </c>
      <c r="I3" s="27">
        <v>275.0</v>
      </c>
      <c r="J3" s="26">
        <v>-5.0</v>
      </c>
      <c r="K3" s="28">
        <v>1018000.0</v>
      </c>
      <c r="L3" s="27">
        <v>9.0</v>
      </c>
      <c r="M3" s="27">
        <v>3.0</v>
      </c>
      <c r="N3" s="27">
        <v>1.0</v>
      </c>
      <c r="O3" s="27">
        <v>2.0</v>
      </c>
      <c r="P3" s="27">
        <v>29.0</v>
      </c>
      <c r="Q3" s="26" t="s">
        <v>326</v>
      </c>
      <c r="R3" s="29">
        <v>317.1</v>
      </c>
      <c r="S3" s="27" t="s">
        <v>327</v>
      </c>
      <c r="T3" s="27">
        <v>45.0</v>
      </c>
      <c r="U3" s="26" t="s">
        <v>323</v>
      </c>
      <c r="V3" s="27">
        <v>27.5</v>
      </c>
      <c r="W3" s="27">
        <v>110.0</v>
      </c>
      <c r="X3" s="26" t="s">
        <v>324</v>
      </c>
      <c r="Y3" s="27">
        <f>+1</f>
        <v>1</v>
      </c>
      <c r="Z3" s="27">
        <v>-3.0</v>
      </c>
      <c r="AA3" s="27">
        <v>-3.0</v>
      </c>
      <c r="AB3" s="27">
        <v>1.0</v>
      </c>
      <c r="AC3" s="27">
        <v>13.0</v>
      </c>
      <c r="AD3" s="27">
        <v>48.0</v>
      </c>
      <c r="AE3" s="27">
        <v>10.0</v>
      </c>
      <c r="AF3" s="27">
        <v>0.0</v>
      </c>
      <c r="AG3" s="29">
        <v>86.0</v>
      </c>
    </row>
    <row r="4">
      <c r="A4" s="26" t="s">
        <v>321</v>
      </c>
      <c r="B4" s="26">
        <v>2016.0</v>
      </c>
      <c r="C4" s="26" t="s">
        <v>40</v>
      </c>
      <c r="D4" s="27" t="s">
        <v>328</v>
      </c>
      <c r="E4" s="27">
        <v>68.0</v>
      </c>
      <c r="F4" s="27">
        <v>71.0</v>
      </c>
      <c r="G4" s="27">
        <v>71.0</v>
      </c>
      <c r="H4" s="27">
        <v>67.0</v>
      </c>
      <c r="I4" s="27">
        <v>277.0</v>
      </c>
      <c r="J4" s="26">
        <v>-3.0</v>
      </c>
      <c r="K4" s="28">
        <v>449250.0</v>
      </c>
      <c r="L4" s="27">
        <v>5.0</v>
      </c>
      <c r="M4" s="27">
        <v>6.0</v>
      </c>
      <c r="N4" s="27">
        <v>10.0</v>
      </c>
      <c r="O4" s="27">
        <v>3.0</v>
      </c>
      <c r="P4" s="27">
        <v>26.0</v>
      </c>
      <c r="Q4" s="26" t="s">
        <v>329</v>
      </c>
      <c r="R4" s="29">
        <v>322.3</v>
      </c>
      <c r="S4" s="27">
        <v>16.0</v>
      </c>
      <c r="T4" s="27">
        <v>31.0</v>
      </c>
      <c r="U4" s="26" t="s">
        <v>330</v>
      </c>
      <c r="V4" s="27">
        <v>23.8</v>
      </c>
      <c r="W4" s="27">
        <v>95.0</v>
      </c>
      <c r="X4" s="26">
        <v>1.0</v>
      </c>
      <c r="Y4" s="27">
        <v>-1.0</v>
      </c>
      <c r="Z4" s="27">
        <v>-3.0</v>
      </c>
      <c r="AA4" s="27">
        <f>+1</f>
        <v>1</v>
      </c>
      <c r="AB4" s="27">
        <v>0.0</v>
      </c>
      <c r="AC4" s="27">
        <v>15.0</v>
      </c>
      <c r="AD4" s="27">
        <v>47.0</v>
      </c>
      <c r="AE4" s="27">
        <v>9.0</v>
      </c>
      <c r="AF4" s="27">
        <v>1.0</v>
      </c>
      <c r="AG4" s="29">
        <v>81.0</v>
      </c>
    </row>
    <row r="5">
      <c r="A5" s="26" t="s">
        <v>321</v>
      </c>
      <c r="B5" s="26">
        <v>2016.0</v>
      </c>
      <c r="C5" s="26" t="s">
        <v>6</v>
      </c>
      <c r="D5" s="27" t="s">
        <v>328</v>
      </c>
      <c r="E5" s="27">
        <v>71.0</v>
      </c>
      <c r="F5" s="27">
        <v>70.0</v>
      </c>
      <c r="G5" s="27">
        <v>69.0</v>
      </c>
      <c r="H5" s="27">
        <v>67.0</v>
      </c>
      <c r="I5" s="27">
        <v>277.0</v>
      </c>
      <c r="J5" s="26">
        <v>-3.0</v>
      </c>
      <c r="K5" s="28">
        <v>449250.0</v>
      </c>
      <c r="L5" s="27">
        <v>26.0</v>
      </c>
      <c r="M5" s="27">
        <v>14.0</v>
      </c>
      <c r="N5" s="27">
        <v>10.0</v>
      </c>
      <c r="O5" s="27">
        <v>3.0</v>
      </c>
      <c r="P5" s="27">
        <v>30.0</v>
      </c>
      <c r="Q5" s="26" t="s">
        <v>331</v>
      </c>
      <c r="R5" s="29">
        <v>328.3</v>
      </c>
      <c r="S5" s="27">
        <v>6.0</v>
      </c>
      <c r="T5" s="27">
        <v>43.0</v>
      </c>
      <c r="U5" s="26" t="s">
        <v>332</v>
      </c>
      <c r="V5" s="27">
        <v>27.5</v>
      </c>
      <c r="W5" s="27">
        <v>110.0</v>
      </c>
      <c r="X5" s="26" t="s">
        <v>324</v>
      </c>
      <c r="Y5" s="27">
        <f>+1</f>
        <v>1</v>
      </c>
      <c r="Z5" s="27" t="s">
        <v>28</v>
      </c>
      <c r="AA5" s="27">
        <v>-4.0</v>
      </c>
      <c r="AB5" s="27">
        <v>1.0</v>
      </c>
      <c r="AC5" s="27">
        <v>12.0</v>
      </c>
      <c r="AD5" s="27">
        <v>48.0</v>
      </c>
      <c r="AE5" s="27">
        <v>11.0</v>
      </c>
      <c r="AF5" s="27">
        <v>0.0</v>
      </c>
      <c r="AG5" s="29">
        <v>80.5</v>
      </c>
    </row>
    <row r="6">
      <c r="A6" s="26" t="s">
        <v>321</v>
      </c>
      <c r="B6" s="26">
        <v>2016.0</v>
      </c>
      <c r="C6" s="26" t="s">
        <v>142</v>
      </c>
      <c r="D6" s="27" t="s">
        <v>328</v>
      </c>
      <c r="E6" s="27">
        <v>67.0</v>
      </c>
      <c r="F6" s="27">
        <v>69.0</v>
      </c>
      <c r="G6" s="27">
        <v>69.0</v>
      </c>
      <c r="H6" s="27">
        <v>72.0</v>
      </c>
      <c r="I6" s="27">
        <v>277.0</v>
      </c>
      <c r="J6" s="26">
        <v>-3.0</v>
      </c>
      <c r="K6" s="28">
        <v>449250.0</v>
      </c>
      <c r="L6" s="27">
        <v>2.0</v>
      </c>
      <c r="M6" s="27">
        <v>1.0</v>
      </c>
      <c r="N6" s="27">
        <v>1.0</v>
      </c>
      <c r="O6" s="27">
        <v>3.0</v>
      </c>
      <c r="P6" s="27">
        <v>21.0</v>
      </c>
      <c r="Q6" s="26" t="s">
        <v>333</v>
      </c>
      <c r="R6" s="29">
        <v>312.6</v>
      </c>
      <c r="S6" s="27">
        <v>32.0</v>
      </c>
      <c r="T6" s="27">
        <v>44.0</v>
      </c>
      <c r="U6" s="26" t="s">
        <v>326</v>
      </c>
      <c r="V6" s="27">
        <v>27.5</v>
      </c>
      <c r="W6" s="27">
        <v>110.0</v>
      </c>
      <c r="X6" s="26" t="s">
        <v>324</v>
      </c>
      <c r="Y6" s="27">
        <v>-1.0</v>
      </c>
      <c r="Z6" s="27" t="s">
        <v>28</v>
      </c>
      <c r="AA6" s="27">
        <v>-2.0</v>
      </c>
      <c r="AB6" s="27">
        <v>1.0</v>
      </c>
      <c r="AC6" s="27">
        <v>11.0</v>
      </c>
      <c r="AD6" s="27">
        <v>51.0</v>
      </c>
      <c r="AE6" s="27">
        <v>8.0</v>
      </c>
      <c r="AF6" s="27">
        <v>1.0</v>
      </c>
      <c r="AG6" s="29">
        <v>79.5</v>
      </c>
    </row>
    <row r="7">
      <c r="A7" s="26" t="s">
        <v>321</v>
      </c>
      <c r="B7" s="26">
        <v>2016.0</v>
      </c>
      <c r="C7" s="26" t="s">
        <v>42</v>
      </c>
      <c r="D7" s="27" t="s">
        <v>328</v>
      </c>
      <c r="E7" s="27">
        <v>69.0</v>
      </c>
      <c r="F7" s="27">
        <v>72.0</v>
      </c>
      <c r="G7" s="27">
        <v>70.0</v>
      </c>
      <c r="H7" s="27">
        <v>66.0</v>
      </c>
      <c r="I7" s="27">
        <v>277.0</v>
      </c>
      <c r="J7" s="26">
        <v>-3.0</v>
      </c>
      <c r="K7" s="28">
        <v>449250.0</v>
      </c>
      <c r="L7" s="27">
        <v>9.0</v>
      </c>
      <c r="M7" s="27">
        <v>14.0</v>
      </c>
      <c r="N7" s="27">
        <v>12.0</v>
      </c>
      <c r="O7" s="27">
        <v>3.0</v>
      </c>
      <c r="P7" s="27">
        <v>32.0</v>
      </c>
      <c r="Q7" s="26" t="s">
        <v>322</v>
      </c>
      <c r="R7" s="29">
        <v>310.1</v>
      </c>
      <c r="S7" s="27">
        <v>36.0</v>
      </c>
      <c r="T7" s="27">
        <v>47.0</v>
      </c>
      <c r="U7" s="26" t="s">
        <v>334</v>
      </c>
      <c r="V7" s="27">
        <v>28.8</v>
      </c>
      <c r="W7" s="27">
        <v>115.0</v>
      </c>
      <c r="X7" s="26" t="s">
        <v>335</v>
      </c>
      <c r="Y7" s="27">
        <f>+1</f>
        <v>1</v>
      </c>
      <c r="Z7" s="27">
        <v>-3.0</v>
      </c>
      <c r="AA7" s="27">
        <v>-1.0</v>
      </c>
      <c r="AB7" s="27">
        <v>0.0</v>
      </c>
      <c r="AC7" s="27">
        <v>10.0</v>
      </c>
      <c r="AD7" s="27">
        <v>56.0</v>
      </c>
      <c r="AE7" s="27">
        <v>5.0</v>
      </c>
      <c r="AF7" s="27">
        <v>1.0</v>
      </c>
      <c r="AG7" s="29">
        <v>72.5</v>
      </c>
    </row>
    <row r="8">
      <c r="A8" s="26" t="s">
        <v>321</v>
      </c>
      <c r="B8" s="26">
        <v>2016.0</v>
      </c>
      <c r="C8" s="26" t="s">
        <v>163</v>
      </c>
      <c r="D8" s="27" t="s">
        <v>331</v>
      </c>
      <c r="E8" s="27">
        <v>72.0</v>
      </c>
      <c r="F8" s="27">
        <v>69.0</v>
      </c>
      <c r="G8" s="27">
        <v>67.0</v>
      </c>
      <c r="H8" s="27">
        <v>70.0</v>
      </c>
      <c r="I8" s="27">
        <v>278.0</v>
      </c>
      <c r="J8" s="26">
        <v>-2.0</v>
      </c>
      <c r="K8" s="28">
        <v>233333.0</v>
      </c>
      <c r="L8" s="27">
        <v>33.0</v>
      </c>
      <c r="M8" s="27">
        <v>14.0</v>
      </c>
      <c r="N8" s="27">
        <v>5.0</v>
      </c>
      <c r="O8" s="27">
        <v>7.0</v>
      </c>
      <c r="P8" s="27">
        <v>26.0</v>
      </c>
      <c r="Q8" s="26" t="s">
        <v>329</v>
      </c>
      <c r="R8" s="29">
        <v>325.0</v>
      </c>
      <c r="S8" s="27">
        <v>9.0</v>
      </c>
      <c r="T8" s="27">
        <v>47.0</v>
      </c>
      <c r="U8" s="26" t="s">
        <v>334</v>
      </c>
      <c r="V8" s="27">
        <v>29.0</v>
      </c>
      <c r="W8" s="27">
        <v>116.0</v>
      </c>
      <c r="X8" s="26" t="s">
        <v>336</v>
      </c>
      <c r="Y8" s="27" t="s">
        <v>28</v>
      </c>
      <c r="Z8" s="27">
        <v>-2.0</v>
      </c>
      <c r="AA8" s="27" t="s">
        <v>28</v>
      </c>
      <c r="AB8" s="27">
        <v>0.0</v>
      </c>
      <c r="AC8" s="27">
        <v>14.0</v>
      </c>
      <c r="AD8" s="27">
        <v>46.0</v>
      </c>
      <c r="AE8" s="27">
        <v>12.0</v>
      </c>
      <c r="AF8" s="27">
        <v>0.0</v>
      </c>
      <c r="AG8" s="29">
        <v>69.0</v>
      </c>
    </row>
    <row r="9">
      <c r="A9" s="26" t="s">
        <v>321</v>
      </c>
      <c r="B9" s="26">
        <v>2016.0</v>
      </c>
      <c r="C9" s="26" t="s">
        <v>337</v>
      </c>
      <c r="D9" s="27" t="s">
        <v>331</v>
      </c>
      <c r="E9" s="27">
        <v>70.0</v>
      </c>
      <c r="F9" s="27">
        <v>67.0</v>
      </c>
      <c r="G9" s="27">
        <v>69.0</v>
      </c>
      <c r="H9" s="27">
        <v>72.0</v>
      </c>
      <c r="I9" s="27">
        <v>278.0</v>
      </c>
      <c r="J9" s="26">
        <v>-2.0</v>
      </c>
      <c r="K9" s="28">
        <v>233333.0</v>
      </c>
      <c r="L9" s="27">
        <v>18.0</v>
      </c>
      <c r="M9" s="27">
        <v>2.0</v>
      </c>
      <c r="N9" s="27">
        <v>3.0</v>
      </c>
      <c r="O9" s="27">
        <v>7.0</v>
      </c>
      <c r="P9" s="27">
        <v>28.0</v>
      </c>
      <c r="Q9" s="26" t="s">
        <v>338</v>
      </c>
      <c r="R9" s="29">
        <v>308.5</v>
      </c>
      <c r="S9" s="27">
        <v>40.0</v>
      </c>
      <c r="T9" s="27">
        <v>38.0</v>
      </c>
      <c r="U9" s="26" t="s">
        <v>339</v>
      </c>
      <c r="V9" s="27">
        <v>26.5</v>
      </c>
      <c r="W9" s="27">
        <v>106.0</v>
      </c>
      <c r="X9" s="26">
        <v>3.0</v>
      </c>
      <c r="Y9" s="27">
        <f t="shared" ref="Y9:Y10" si="1">+1</f>
        <v>1</v>
      </c>
      <c r="Z9" s="27">
        <v>-3.0</v>
      </c>
      <c r="AA9" s="27" t="s">
        <v>28</v>
      </c>
      <c r="AB9" s="27">
        <v>0.0</v>
      </c>
      <c r="AC9" s="27">
        <v>13.0</v>
      </c>
      <c r="AD9" s="27">
        <v>48.0</v>
      </c>
      <c r="AE9" s="27">
        <v>11.0</v>
      </c>
      <c r="AF9" s="27">
        <v>0.0</v>
      </c>
      <c r="AG9" s="29">
        <v>67.5</v>
      </c>
    </row>
    <row r="10">
      <c r="A10" s="26" t="s">
        <v>321</v>
      </c>
      <c r="B10" s="26">
        <v>2016.0</v>
      </c>
      <c r="C10" s="26" t="s">
        <v>64</v>
      </c>
      <c r="D10" s="27" t="s">
        <v>324</v>
      </c>
      <c r="E10" s="27">
        <v>68.0</v>
      </c>
      <c r="F10" s="27">
        <v>73.0</v>
      </c>
      <c r="G10" s="27">
        <v>72.0</v>
      </c>
      <c r="H10" s="27">
        <v>67.0</v>
      </c>
      <c r="I10" s="27">
        <v>280.0</v>
      </c>
      <c r="J10" s="26" t="s">
        <v>28</v>
      </c>
      <c r="K10" s="28">
        <v>167750.0</v>
      </c>
      <c r="L10" s="27">
        <v>5.0</v>
      </c>
      <c r="M10" s="27">
        <v>14.0</v>
      </c>
      <c r="N10" s="27">
        <v>22.0</v>
      </c>
      <c r="O10" s="27">
        <v>10.0</v>
      </c>
      <c r="P10" s="27">
        <v>22.0</v>
      </c>
      <c r="Q10" s="26" t="s">
        <v>340</v>
      </c>
      <c r="R10" s="29">
        <v>315.9</v>
      </c>
      <c r="S10" s="27">
        <v>30.0</v>
      </c>
      <c r="T10" s="27">
        <v>43.0</v>
      </c>
      <c r="U10" s="26" t="s">
        <v>332</v>
      </c>
      <c r="V10" s="27">
        <v>27.8</v>
      </c>
      <c r="W10" s="27">
        <v>111.0</v>
      </c>
      <c r="X10" s="26" t="s">
        <v>341</v>
      </c>
      <c r="Y10" s="27">
        <f t="shared" si="1"/>
        <v>1</v>
      </c>
      <c r="Z10" s="27">
        <v>-1.0</v>
      </c>
      <c r="AA10" s="27" t="s">
        <v>28</v>
      </c>
      <c r="AB10" s="27">
        <v>0.0</v>
      </c>
      <c r="AC10" s="27">
        <v>15.0</v>
      </c>
      <c r="AD10" s="27">
        <v>43.0</v>
      </c>
      <c r="AE10" s="27">
        <v>13.0</v>
      </c>
      <c r="AF10" s="27">
        <v>1.0</v>
      </c>
      <c r="AG10" s="29">
        <v>66.0</v>
      </c>
    </row>
    <row r="11">
      <c r="A11" s="26" t="s">
        <v>321</v>
      </c>
      <c r="B11" s="26">
        <v>2016.0</v>
      </c>
      <c r="C11" s="26" t="s">
        <v>342</v>
      </c>
      <c r="D11" s="27" t="s">
        <v>331</v>
      </c>
      <c r="E11" s="27">
        <v>64.0</v>
      </c>
      <c r="F11" s="27">
        <v>74.0</v>
      </c>
      <c r="G11" s="27">
        <v>70.0</v>
      </c>
      <c r="H11" s="27">
        <v>70.0</v>
      </c>
      <c r="I11" s="27">
        <v>278.0</v>
      </c>
      <c r="J11" s="26">
        <v>-2.0</v>
      </c>
      <c r="K11" s="28">
        <v>233333.0</v>
      </c>
      <c r="L11" s="27">
        <v>1.0</v>
      </c>
      <c r="M11" s="27">
        <v>3.0</v>
      </c>
      <c r="N11" s="27">
        <v>5.0</v>
      </c>
      <c r="O11" s="27">
        <v>7.0</v>
      </c>
      <c r="P11" s="27">
        <v>33.0</v>
      </c>
      <c r="Q11" s="26">
        <v>3.0</v>
      </c>
      <c r="R11" s="29">
        <v>308.9</v>
      </c>
      <c r="S11" s="27">
        <v>39.0</v>
      </c>
      <c r="T11" s="27">
        <v>47.0</v>
      </c>
      <c r="U11" s="26" t="s">
        <v>334</v>
      </c>
      <c r="V11" s="27">
        <v>28.5</v>
      </c>
      <c r="W11" s="27">
        <v>114.0</v>
      </c>
      <c r="X11" s="26" t="s">
        <v>343</v>
      </c>
      <c r="Y11" s="27">
        <v>-1.0</v>
      </c>
      <c r="Z11" s="27">
        <f>+1</f>
        <v>1</v>
      </c>
      <c r="AA11" s="27">
        <v>-2.0</v>
      </c>
      <c r="AB11" s="27">
        <v>0.0</v>
      </c>
      <c r="AC11" s="27">
        <v>11.0</v>
      </c>
      <c r="AD11" s="27">
        <v>53.0</v>
      </c>
      <c r="AE11" s="27">
        <v>7.0</v>
      </c>
      <c r="AF11" s="27">
        <v>1.0</v>
      </c>
      <c r="AG11" s="29">
        <v>65.0</v>
      </c>
    </row>
    <row r="12">
      <c r="A12" s="26" t="s">
        <v>321</v>
      </c>
      <c r="B12" s="26">
        <v>2016.0</v>
      </c>
      <c r="C12" s="26" t="s">
        <v>68</v>
      </c>
      <c r="D12" s="27" t="s">
        <v>324</v>
      </c>
      <c r="E12" s="27">
        <v>72.0</v>
      </c>
      <c r="F12" s="27">
        <v>74.0</v>
      </c>
      <c r="G12" s="27">
        <v>69.0</v>
      </c>
      <c r="H12" s="27">
        <v>65.0</v>
      </c>
      <c r="I12" s="27">
        <v>280.0</v>
      </c>
      <c r="J12" s="26" t="s">
        <v>28</v>
      </c>
      <c r="K12" s="28">
        <v>167750.0</v>
      </c>
      <c r="L12" s="27">
        <v>33.0</v>
      </c>
      <c r="M12" s="27">
        <v>35.0</v>
      </c>
      <c r="N12" s="27">
        <v>30.0</v>
      </c>
      <c r="O12" s="27">
        <v>10.0</v>
      </c>
      <c r="P12" s="27">
        <v>24.0</v>
      </c>
      <c r="Q12" s="26" t="s">
        <v>344</v>
      </c>
      <c r="R12" s="29">
        <v>288.0</v>
      </c>
      <c r="S12" s="27">
        <v>55.0</v>
      </c>
      <c r="T12" s="27">
        <v>35.0</v>
      </c>
      <c r="U12" s="26" t="s">
        <v>345</v>
      </c>
      <c r="V12" s="27">
        <v>26.0</v>
      </c>
      <c r="W12" s="27">
        <v>104.0</v>
      </c>
      <c r="X12" s="26">
        <v>2.0</v>
      </c>
      <c r="Y12" s="27" t="s">
        <v>28</v>
      </c>
      <c r="Z12" s="27">
        <f>+3</f>
        <v>3</v>
      </c>
      <c r="AA12" s="27">
        <v>-3.0</v>
      </c>
      <c r="AB12" s="27">
        <v>0.0</v>
      </c>
      <c r="AC12" s="27">
        <v>14.0</v>
      </c>
      <c r="AD12" s="27">
        <v>44.0</v>
      </c>
      <c r="AE12" s="27">
        <v>14.0</v>
      </c>
      <c r="AF12" s="27">
        <v>0.0</v>
      </c>
      <c r="AG12" s="29">
        <v>64.0</v>
      </c>
    </row>
    <row r="13">
      <c r="A13" s="26" t="s">
        <v>321</v>
      </c>
      <c r="B13" s="26">
        <v>2016.0</v>
      </c>
      <c r="C13" s="26" t="s">
        <v>82</v>
      </c>
      <c r="D13" s="27" t="s">
        <v>338</v>
      </c>
      <c r="E13" s="27">
        <v>72.0</v>
      </c>
      <c r="F13" s="27">
        <v>69.0</v>
      </c>
      <c r="G13" s="27">
        <v>70.0</v>
      </c>
      <c r="H13" s="27">
        <v>70.0</v>
      </c>
      <c r="I13" s="27">
        <v>281.0</v>
      </c>
      <c r="J13" s="26">
        <f t="shared" ref="J13:J14" si="2">+1</f>
        <v>1</v>
      </c>
      <c r="K13" s="28">
        <v>129000.0</v>
      </c>
      <c r="L13" s="27">
        <v>33.0</v>
      </c>
      <c r="M13" s="27">
        <v>14.0</v>
      </c>
      <c r="N13" s="27">
        <v>12.0</v>
      </c>
      <c r="O13" s="27">
        <v>14.0</v>
      </c>
      <c r="P13" s="27">
        <v>17.0</v>
      </c>
      <c r="Q13" s="26" t="s">
        <v>349</v>
      </c>
      <c r="R13" s="29">
        <v>336.3</v>
      </c>
      <c r="S13" s="27">
        <v>3.0</v>
      </c>
      <c r="T13" s="27">
        <v>42.0</v>
      </c>
      <c r="U13" s="26" t="s">
        <v>350</v>
      </c>
      <c r="V13" s="27">
        <v>28.0</v>
      </c>
      <c r="W13" s="27">
        <v>112.0</v>
      </c>
      <c r="X13" s="26" t="s">
        <v>351</v>
      </c>
      <c r="Y13" s="27" t="s">
        <v>28</v>
      </c>
      <c r="Z13" s="27">
        <f>+5</f>
        <v>5</v>
      </c>
      <c r="AA13" s="27">
        <v>-4.0</v>
      </c>
      <c r="AB13" s="27">
        <v>0.0</v>
      </c>
      <c r="AC13" s="27">
        <v>14.0</v>
      </c>
      <c r="AD13" s="27">
        <v>44.0</v>
      </c>
      <c r="AE13" s="27">
        <v>13.0</v>
      </c>
      <c r="AF13" s="27">
        <v>1.0</v>
      </c>
      <c r="AG13" s="29">
        <v>62.5</v>
      </c>
    </row>
    <row r="14">
      <c r="A14" s="26" t="s">
        <v>321</v>
      </c>
      <c r="B14" s="26">
        <v>2016.0</v>
      </c>
      <c r="C14" s="26" t="s">
        <v>37</v>
      </c>
      <c r="D14" s="27" t="s">
        <v>338</v>
      </c>
      <c r="E14" s="27">
        <v>67.0</v>
      </c>
      <c r="F14" s="27">
        <v>71.0</v>
      </c>
      <c r="G14" s="27">
        <v>71.0</v>
      </c>
      <c r="H14" s="27">
        <v>72.0</v>
      </c>
      <c r="I14" s="27">
        <v>281.0</v>
      </c>
      <c r="J14" s="26">
        <f t="shared" si="2"/>
        <v>1</v>
      </c>
      <c r="K14" s="28">
        <v>129000.0</v>
      </c>
      <c r="L14" s="27">
        <v>2.0</v>
      </c>
      <c r="M14" s="27">
        <v>3.0</v>
      </c>
      <c r="N14" s="27">
        <v>8.0</v>
      </c>
      <c r="O14" s="27">
        <v>14.0</v>
      </c>
      <c r="P14" s="27">
        <v>26.0</v>
      </c>
      <c r="Q14" s="26" t="s">
        <v>329</v>
      </c>
      <c r="R14" s="29">
        <v>321.0</v>
      </c>
      <c r="S14" s="27">
        <v>17.0</v>
      </c>
      <c r="T14" s="27">
        <v>45.0</v>
      </c>
      <c r="U14" s="26" t="s">
        <v>323</v>
      </c>
      <c r="V14" s="27">
        <v>29.5</v>
      </c>
      <c r="W14" s="27">
        <v>118.0</v>
      </c>
      <c r="X14" s="26" t="s">
        <v>356</v>
      </c>
      <c r="Y14" s="27">
        <v>-1.0</v>
      </c>
      <c r="Z14" s="27">
        <f>+7</f>
        <v>7</v>
      </c>
      <c r="AA14" s="27">
        <v>-5.0</v>
      </c>
      <c r="AB14" s="27">
        <v>1.0</v>
      </c>
      <c r="AC14" s="27">
        <v>10.0</v>
      </c>
      <c r="AD14" s="27">
        <v>48.0</v>
      </c>
      <c r="AE14" s="27">
        <v>13.0</v>
      </c>
      <c r="AF14" s="27">
        <v>0.0</v>
      </c>
      <c r="AG14" s="29">
        <v>61.5</v>
      </c>
    </row>
    <row r="15">
      <c r="A15" s="26" t="s">
        <v>321</v>
      </c>
      <c r="B15" s="26">
        <v>2016.0</v>
      </c>
      <c r="C15" s="26" t="s">
        <v>200</v>
      </c>
      <c r="D15" s="27" t="s">
        <v>350</v>
      </c>
      <c r="E15" s="27">
        <v>67.0</v>
      </c>
      <c r="F15" s="27">
        <v>73.0</v>
      </c>
      <c r="G15" s="27">
        <v>71.0</v>
      </c>
      <c r="H15" s="27">
        <v>71.0</v>
      </c>
      <c r="I15" s="27">
        <v>282.0</v>
      </c>
      <c r="J15" s="26">
        <f>+2</f>
        <v>2</v>
      </c>
      <c r="K15" s="28">
        <v>105200.0</v>
      </c>
      <c r="L15" s="27">
        <v>2.0</v>
      </c>
      <c r="M15" s="27">
        <v>10.0</v>
      </c>
      <c r="N15" s="27">
        <v>12.0</v>
      </c>
      <c r="O15" s="27">
        <v>16.0</v>
      </c>
      <c r="P15" s="27">
        <v>13.0</v>
      </c>
      <c r="Q15" s="26">
        <v>58.0</v>
      </c>
      <c r="R15" s="29">
        <v>316.1</v>
      </c>
      <c r="S15" s="27">
        <v>29.0</v>
      </c>
      <c r="T15" s="27">
        <v>39.0</v>
      </c>
      <c r="U15" s="26" t="s">
        <v>362</v>
      </c>
      <c r="V15" s="27">
        <v>27.5</v>
      </c>
      <c r="W15" s="27">
        <v>110.0</v>
      </c>
      <c r="X15" s="26" t="s">
        <v>324</v>
      </c>
      <c r="Y15" s="27">
        <f>+2</f>
        <v>2</v>
      </c>
      <c r="Z15" s="27" t="s">
        <v>28</v>
      </c>
      <c r="AA15" s="27" t="s">
        <v>28</v>
      </c>
      <c r="AB15" s="27">
        <v>1.0</v>
      </c>
      <c r="AC15" s="27">
        <v>11.0</v>
      </c>
      <c r="AD15" s="27">
        <v>46.0</v>
      </c>
      <c r="AE15" s="27">
        <v>13.0</v>
      </c>
      <c r="AF15" s="27">
        <v>1.0</v>
      </c>
      <c r="AG15" s="29">
        <v>61.5</v>
      </c>
    </row>
    <row r="16">
      <c r="A16" s="26" t="s">
        <v>321</v>
      </c>
      <c r="B16" s="26">
        <v>2016.0</v>
      </c>
      <c r="C16" s="26" t="s">
        <v>171</v>
      </c>
      <c r="D16" s="27" t="s">
        <v>324</v>
      </c>
      <c r="E16" s="27">
        <v>71.0</v>
      </c>
      <c r="F16" s="27">
        <v>68.0</v>
      </c>
      <c r="G16" s="27">
        <v>73.0</v>
      </c>
      <c r="H16" s="27">
        <v>68.0</v>
      </c>
      <c r="I16" s="27">
        <v>280.0</v>
      </c>
      <c r="J16" s="26" t="s">
        <v>28</v>
      </c>
      <c r="K16" s="28">
        <v>167750.0</v>
      </c>
      <c r="L16" s="27">
        <v>26.0</v>
      </c>
      <c r="M16" s="27">
        <v>6.0</v>
      </c>
      <c r="N16" s="27">
        <v>18.0</v>
      </c>
      <c r="O16" s="27">
        <v>10.0</v>
      </c>
      <c r="P16" s="27">
        <v>23.0</v>
      </c>
      <c r="Q16" s="26" t="s">
        <v>368</v>
      </c>
      <c r="R16" s="29">
        <v>323.0</v>
      </c>
      <c r="S16" s="27">
        <v>13.0</v>
      </c>
      <c r="T16" s="27">
        <v>44.0</v>
      </c>
      <c r="U16" s="26" t="s">
        <v>326</v>
      </c>
      <c r="V16" s="27">
        <v>28.8</v>
      </c>
      <c r="W16" s="27">
        <v>115.0</v>
      </c>
      <c r="X16" s="26" t="s">
        <v>335</v>
      </c>
      <c r="Y16" s="27">
        <f>+1</f>
        <v>1</v>
      </c>
      <c r="Z16" s="27">
        <f>+3</f>
        <v>3</v>
      </c>
      <c r="AA16" s="27">
        <v>-4.0</v>
      </c>
      <c r="AB16" s="27">
        <v>0.0</v>
      </c>
      <c r="AC16" s="27">
        <v>12.0</v>
      </c>
      <c r="AD16" s="27">
        <v>48.0</v>
      </c>
      <c r="AE16" s="27">
        <v>12.0</v>
      </c>
      <c r="AF16" s="27">
        <v>0.0</v>
      </c>
      <c r="AG16" s="29">
        <v>61.0</v>
      </c>
    </row>
    <row r="17">
      <c r="A17" s="26" t="s">
        <v>321</v>
      </c>
      <c r="B17" s="26">
        <v>2016.0</v>
      </c>
      <c r="C17" s="26" t="s">
        <v>167</v>
      </c>
      <c r="D17" s="27" t="s">
        <v>324</v>
      </c>
      <c r="E17" s="27">
        <v>69.0</v>
      </c>
      <c r="F17" s="27">
        <v>72.0</v>
      </c>
      <c r="G17" s="27">
        <v>71.0</v>
      </c>
      <c r="H17" s="27">
        <v>68.0</v>
      </c>
      <c r="I17" s="27">
        <v>280.0</v>
      </c>
      <c r="J17" s="26" t="s">
        <v>28</v>
      </c>
      <c r="K17" s="28">
        <v>167750.0</v>
      </c>
      <c r="L17" s="27">
        <v>9.0</v>
      </c>
      <c r="M17" s="27">
        <v>14.0</v>
      </c>
      <c r="N17" s="27">
        <v>18.0</v>
      </c>
      <c r="O17" s="27">
        <v>10.0</v>
      </c>
      <c r="P17" s="27">
        <v>22.0</v>
      </c>
      <c r="Q17" s="26" t="s">
        <v>340</v>
      </c>
      <c r="R17" s="29">
        <v>305.3</v>
      </c>
      <c r="S17" s="27">
        <v>43.0</v>
      </c>
      <c r="T17" s="27">
        <v>44.0</v>
      </c>
      <c r="U17" s="26" t="s">
        <v>326</v>
      </c>
      <c r="V17" s="27">
        <v>28.3</v>
      </c>
      <c r="W17" s="27">
        <v>113.0</v>
      </c>
      <c r="X17" s="26" t="s">
        <v>362</v>
      </c>
      <c r="Y17" s="27" t="s">
        <v>28</v>
      </c>
      <c r="Z17" s="27" t="s">
        <v>28</v>
      </c>
      <c r="AA17" s="27" t="s">
        <v>28</v>
      </c>
      <c r="AB17" s="27">
        <v>0.0</v>
      </c>
      <c r="AC17" s="27">
        <v>12.0</v>
      </c>
      <c r="AD17" s="27">
        <v>48.0</v>
      </c>
      <c r="AE17" s="27">
        <v>12.0</v>
      </c>
      <c r="AF17" s="27">
        <v>0.0</v>
      </c>
      <c r="AG17" s="29">
        <v>61.0</v>
      </c>
    </row>
    <row r="18">
      <c r="A18" s="26" t="s">
        <v>321</v>
      </c>
      <c r="B18" s="26">
        <v>2016.0</v>
      </c>
      <c r="C18" s="26" t="s">
        <v>372</v>
      </c>
      <c r="D18" s="27" t="s">
        <v>359</v>
      </c>
      <c r="E18" s="27">
        <v>74.0</v>
      </c>
      <c r="F18" s="27">
        <v>67.0</v>
      </c>
      <c r="G18" s="27">
        <v>70.0</v>
      </c>
      <c r="H18" s="27">
        <v>72.0</v>
      </c>
      <c r="I18" s="27">
        <v>283.0</v>
      </c>
      <c r="J18" s="26">
        <f t="shared" ref="J18:J19" si="3">+3</f>
        <v>3</v>
      </c>
      <c r="K18" s="28">
        <v>91000.0</v>
      </c>
      <c r="L18" s="27">
        <v>41.0</v>
      </c>
      <c r="M18" s="27">
        <v>14.0</v>
      </c>
      <c r="N18" s="27">
        <v>12.0</v>
      </c>
      <c r="O18" s="27">
        <v>21.0</v>
      </c>
      <c r="P18" s="27">
        <v>25.0</v>
      </c>
      <c r="Q18" s="26" t="s">
        <v>373</v>
      </c>
      <c r="R18" s="29">
        <v>279.5</v>
      </c>
      <c r="S18" s="27">
        <v>57.0</v>
      </c>
      <c r="T18" s="27">
        <v>38.0</v>
      </c>
      <c r="U18" s="26" t="s">
        <v>339</v>
      </c>
      <c r="V18" s="27">
        <v>27.8</v>
      </c>
      <c r="W18" s="27">
        <v>111.0</v>
      </c>
      <c r="X18" s="26" t="s">
        <v>341</v>
      </c>
      <c r="Y18" s="27">
        <v>-2.0</v>
      </c>
      <c r="Z18" s="27">
        <f>+7</f>
        <v>7</v>
      </c>
      <c r="AA18" s="27">
        <v>-2.0</v>
      </c>
      <c r="AB18" s="27">
        <v>0.0</v>
      </c>
      <c r="AC18" s="27">
        <v>14.0</v>
      </c>
      <c r="AD18" s="27">
        <v>43.0</v>
      </c>
      <c r="AE18" s="27">
        <v>13.0</v>
      </c>
      <c r="AF18" s="27">
        <v>2.0</v>
      </c>
      <c r="AG18" s="29">
        <v>59.0</v>
      </c>
    </row>
    <row r="19">
      <c r="A19" s="26" t="s">
        <v>321</v>
      </c>
      <c r="B19" s="26">
        <v>2016.0</v>
      </c>
      <c r="C19" s="26" t="s">
        <v>93</v>
      </c>
      <c r="D19" s="27" t="s">
        <v>359</v>
      </c>
      <c r="E19" s="27">
        <v>71.0</v>
      </c>
      <c r="F19" s="27">
        <v>76.0</v>
      </c>
      <c r="G19" s="27">
        <v>67.0</v>
      </c>
      <c r="H19" s="27">
        <v>69.0</v>
      </c>
      <c r="I19" s="27">
        <v>283.0</v>
      </c>
      <c r="J19" s="26">
        <f t="shared" si="3"/>
        <v>3</v>
      </c>
      <c r="K19" s="28">
        <v>91000.0</v>
      </c>
      <c r="L19" s="27">
        <v>26.0</v>
      </c>
      <c r="M19" s="27">
        <v>42.0</v>
      </c>
      <c r="N19" s="27">
        <v>26.0</v>
      </c>
      <c r="O19" s="27">
        <v>21.0</v>
      </c>
      <c r="P19" s="27">
        <v>25.0</v>
      </c>
      <c r="Q19" s="26" t="s">
        <v>373</v>
      </c>
      <c r="R19" s="29">
        <v>301.8</v>
      </c>
      <c r="S19" s="27">
        <v>46.0</v>
      </c>
      <c r="T19" s="27">
        <v>43.0</v>
      </c>
      <c r="U19" s="26" t="s">
        <v>332</v>
      </c>
      <c r="V19" s="27">
        <v>28.5</v>
      </c>
      <c r="W19" s="27">
        <v>114.0</v>
      </c>
      <c r="X19" s="26" t="s">
        <v>343</v>
      </c>
      <c r="Y19" s="27">
        <f>+3</f>
        <v>3</v>
      </c>
      <c r="Z19" s="27">
        <f>+1</f>
        <v>1</v>
      </c>
      <c r="AA19" s="27">
        <v>-1.0</v>
      </c>
      <c r="AB19" s="27">
        <v>0.0</v>
      </c>
      <c r="AC19" s="27">
        <v>14.0</v>
      </c>
      <c r="AD19" s="27">
        <v>42.0</v>
      </c>
      <c r="AE19" s="27">
        <v>15.0</v>
      </c>
      <c r="AF19" s="27">
        <v>1.0</v>
      </c>
      <c r="AG19" s="29">
        <v>58.5</v>
      </c>
    </row>
    <row r="20">
      <c r="A20" s="26" t="s">
        <v>321</v>
      </c>
      <c r="B20" s="26">
        <v>2016.0</v>
      </c>
      <c r="C20" s="26" t="s">
        <v>223</v>
      </c>
      <c r="D20" s="27" t="s">
        <v>373</v>
      </c>
      <c r="E20" s="27">
        <v>73.0</v>
      </c>
      <c r="F20" s="27">
        <v>73.0</v>
      </c>
      <c r="G20" s="27">
        <v>71.0</v>
      </c>
      <c r="H20" s="27">
        <v>67.0</v>
      </c>
      <c r="I20" s="27">
        <v>284.0</v>
      </c>
      <c r="J20" s="26">
        <f>+4</f>
        <v>4</v>
      </c>
      <c r="K20" s="28">
        <v>80667.0</v>
      </c>
      <c r="L20" s="27">
        <v>37.0</v>
      </c>
      <c r="M20" s="27">
        <v>35.0</v>
      </c>
      <c r="N20" s="27">
        <v>37.0</v>
      </c>
      <c r="O20" s="27">
        <v>27.0</v>
      </c>
      <c r="P20" s="27">
        <v>23.0</v>
      </c>
      <c r="Q20" s="26" t="s">
        <v>368</v>
      </c>
      <c r="R20" s="29">
        <v>344.9</v>
      </c>
      <c r="S20" s="27">
        <v>1.0</v>
      </c>
      <c r="T20" s="27">
        <v>41.0</v>
      </c>
      <c r="U20" s="26" t="s">
        <v>341</v>
      </c>
      <c r="V20" s="27">
        <v>28.8</v>
      </c>
      <c r="W20" s="27">
        <v>115.0</v>
      </c>
      <c r="X20" s="26" t="s">
        <v>335</v>
      </c>
      <c r="Y20" s="27" t="s">
        <v>28</v>
      </c>
      <c r="Z20" s="27">
        <f t="shared" ref="Z20:AA20" si="4">+2</f>
        <v>2</v>
      </c>
      <c r="AA20" s="27">
        <f t="shared" si="4"/>
        <v>2</v>
      </c>
      <c r="AB20" s="27">
        <v>0.0</v>
      </c>
      <c r="AC20" s="27">
        <v>15.0</v>
      </c>
      <c r="AD20" s="27">
        <v>38.0</v>
      </c>
      <c r="AE20" s="27">
        <v>19.0</v>
      </c>
      <c r="AF20" s="27">
        <v>0.0</v>
      </c>
      <c r="AG20" s="29">
        <v>57.5</v>
      </c>
    </row>
    <row r="21">
      <c r="A21" s="26" t="s">
        <v>321</v>
      </c>
      <c r="B21" s="26">
        <v>2016.0</v>
      </c>
      <c r="C21" s="26" t="s">
        <v>379</v>
      </c>
      <c r="D21" s="27" t="s">
        <v>350</v>
      </c>
      <c r="E21" s="27">
        <v>71.0</v>
      </c>
      <c r="F21" s="27">
        <v>69.0</v>
      </c>
      <c r="G21" s="27">
        <v>67.0</v>
      </c>
      <c r="H21" s="27">
        <v>75.0</v>
      </c>
      <c r="I21" s="27">
        <v>282.0</v>
      </c>
      <c r="J21" s="26">
        <f t="shared" ref="J21:J22" si="5">+2</f>
        <v>2</v>
      </c>
      <c r="K21" s="28">
        <v>105200.0</v>
      </c>
      <c r="L21" s="27">
        <v>26.0</v>
      </c>
      <c r="M21" s="27">
        <v>10.0</v>
      </c>
      <c r="N21" s="27">
        <v>4.0</v>
      </c>
      <c r="O21" s="27">
        <v>16.0</v>
      </c>
      <c r="P21" s="27">
        <v>40.0</v>
      </c>
      <c r="Q21" s="26">
        <v>1.0</v>
      </c>
      <c r="R21" s="29">
        <v>302.1</v>
      </c>
      <c r="S21" s="27" t="s">
        <v>381</v>
      </c>
      <c r="T21" s="27">
        <v>38.0</v>
      </c>
      <c r="U21" s="26" t="s">
        <v>339</v>
      </c>
      <c r="V21" s="27">
        <v>27.8</v>
      </c>
      <c r="W21" s="27">
        <v>111.0</v>
      </c>
      <c r="X21" s="26" t="s">
        <v>341</v>
      </c>
      <c r="Y21" s="27" t="s">
        <v>28</v>
      </c>
      <c r="Z21" s="27">
        <f>+6</f>
        <v>6</v>
      </c>
      <c r="AA21" s="27">
        <v>-4.0</v>
      </c>
      <c r="AB21" s="27">
        <v>0.0</v>
      </c>
      <c r="AC21" s="27">
        <v>12.0</v>
      </c>
      <c r="AD21" s="27">
        <v>46.0</v>
      </c>
      <c r="AE21" s="27">
        <v>14.0</v>
      </c>
      <c r="AF21" s="27">
        <v>0.0</v>
      </c>
      <c r="AG21" s="29">
        <v>57.0</v>
      </c>
    </row>
    <row r="22">
      <c r="A22" s="26" t="s">
        <v>321</v>
      </c>
      <c r="B22" s="26">
        <v>2016.0</v>
      </c>
      <c r="C22" s="26" t="s">
        <v>118</v>
      </c>
      <c r="D22" s="27" t="s">
        <v>350</v>
      </c>
      <c r="E22" s="27">
        <v>69.0</v>
      </c>
      <c r="F22" s="27">
        <v>70.0</v>
      </c>
      <c r="G22" s="27">
        <v>72.0</v>
      </c>
      <c r="H22" s="27">
        <v>71.0</v>
      </c>
      <c r="I22" s="27">
        <v>282.0</v>
      </c>
      <c r="J22" s="26">
        <f t="shared" si="5"/>
        <v>2</v>
      </c>
      <c r="K22" s="28">
        <v>105200.0</v>
      </c>
      <c r="L22" s="27">
        <v>9.0</v>
      </c>
      <c r="M22" s="27">
        <v>6.0</v>
      </c>
      <c r="N22" s="27">
        <v>12.0</v>
      </c>
      <c r="O22" s="27">
        <v>16.0</v>
      </c>
      <c r="P22" s="27">
        <v>27.0</v>
      </c>
      <c r="Q22" s="26" t="s">
        <v>370</v>
      </c>
      <c r="R22" s="29">
        <v>309.5</v>
      </c>
      <c r="S22" s="27">
        <v>38.0</v>
      </c>
      <c r="T22" s="27">
        <v>40.0</v>
      </c>
      <c r="U22" s="26" t="s">
        <v>351</v>
      </c>
      <c r="V22" s="27">
        <v>27.5</v>
      </c>
      <c r="W22" s="27">
        <v>110.0</v>
      </c>
      <c r="X22" s="26" t="s">
        <v>324</v>
      </c>
      <c r="Y22" s="27" t="s">
        <v>28</v>
      </c>
      <c r="Z22" s="27" t="s">
        <v>28</v>
      </c>
      <c r="AA22" s="27">
        <f>+2</f>
        <v>2</v>
      </c>
      <c r="AB22" s="27">
        <v>0.0</v>
      </c>
      <c r="AC22" s="27">
        <v>11.0</v>
      </c>
      <c r="AD22" s="27">
        <v>49.0</v>
      </c>
      <c r="AE22" s="27">
        <v>11.0</v>
      </c>
      <c r="AF22" s="27">
        <v>1.0</v>
      </c>
      <c r="AG22" s="29">
        <v>56.0</v>
      </c>
    </row>
    <row r="23">
      <c r="A23" s="26" t="s">
        <v>321</v>
      </c>
      <c r="B23" s="26">
        <v>2016.0</v>
      </c>
      <c r="C23" s="26" t="s">
        <v>383</v>
      </c>
      <c r="D23" s="27" t="s">
        <v>359</v>
      </c>
      <c r="E23" s="27">
        <v>70.0</v>
      </c>
      <c r="F23" s="27">
        <v>70.0</v>
      </c>
      <c r="G23" s="27">
        <v>72.0</v>
      </c>
      <c r="H23" s="27">
        <v>71.0</v>
      </c>
      <c r="I23" s="27">
        <v>283.0</v>
      </c>
      <c r="J23" s="26">
        <f t="shared" ref="J23:J24" si="6">+3</f>
        <v>3</v>
      </c>
      <c r="K23" s="28">
        <v>91000.0</v>
      </c>
      <c r="L23" s="27">
        <v>18.0</v>
      </c>
      <c r="M23" s="27">
        <v>10.0</v>
      </c>
      <c r="N23" s="27">
        <v>18.0</v>
      </c>
      <c r="O23" s="27">
        <v>21.0</v>
      </c>
      <c r="P23" s="27">
        <v>29.0</v>
      </c>
      <c r="Q23" s="26" t="s">
        <v>326</v>
      </c>
      <c r="R23" s="29">
        <v>277.1</v>
      </c>
      <c r="S23" s="27">
        <v>58.0</v>
      </c>
      <c r="T23" s="27">
        <v>38.0</v>
      </c>
      <c r="U23" s="26" t="s">
        <v>339</v>
      </c>
      <c r="V23" s="27">
        <v>27.0</v>
      </c>
      <c r="W23" s="27">
        <v>108.0</v>
      </c>
      <c r="X23" s="26">
        <v>5.0</v>
      </c>
      <c r="Y23" s="27" t="s">
        <v>28</v>
      </c>
      <c r="Z23" s="27">
        <f>+5</f>
        <v>5</v>
      </c>
      <c r="AA23" s="27">
        <v>-2.0</v>
      </c>
      <c r="AB23" s="27">
        <v>0.0</v>
      </c>
      <c r="AC23" s="27">
        <v>12.0</v>
      </c>
      <c r="AD23" s="27">
        <v>47.0</v>
      </c>
      <c r="AE23" s="27">
        <v>11.0</v>
      </c>
      <c r="AF23" s="27">
        <v>2.0</v>
      </c>
      <c r="AG23" s="29">
        <v>56.0</v>
      </c>
    </row>
    <row r="24">
      <c r="A24" s="26" t="s">
        <v>321</v>
      </c>
      <c r="B24" s="26">
        <v>2016.0</v>
      </c>
      <c r="C24" s="26" t="s">
        <v>388</v>
      </c>
      <c r="D24" s="27" t="s">
        <v>359</v>
      </c>
      <c r="E24" s="27">
        <v>75.0</v>
      </c>
      <c r="F24" s="27">
        <v>69.0</v>
      </c>
      <c r="G24" s="27">
        <v>73.0</v>
      </c>
      <c r="H24" s="27">
        <v>66.0</v>
      </c>
      <c r="I24" s="27">
        <v>283.0</v>
      </c>
      <c r="J24" s="26">
        <f t="shared" si="6"/>
        <v>3</v>
      </c>
      <c r="K24" s="28">
        <v>91000.0</v>
      </c>
      <c r="L24" s="27">
        <v>48.0</v>
      </c>
      <c r="M24" s="27">
        <v>30.0</v>
      </c>
      <c r="N24" s="27">
        <v>37.0</v>
      </c>
      <c r="O24" s="27">
        <v>21.0</v>
      </c>
      <c r="P24" s="27">
        <v>35.0</v>
      </c>
      <c r="Q24" s="26">
        <v>2.0</v>
      </c>
      <c r="R24" s="29">
        <v>319.1</v>
      </c>
      <c r="S24" s="27">
        <v>22.0</v>
      </c>
      <c r="T24" s="27">
        <v>38.0</v>
      </c>
      <c r="U24" s="26" t="s">
        <v>339</v>
      </c>
      <c r="V24" s="27">
        <v>27.3</v>
      </c>
      <c r="W24" s="27">
        <v>109.0</v>
      </c>
      <c r="X24" s="26" t="s">
        <v>367</v>
      </c>
      <c r="Y24" s="27">
        <f>+2</f>
        <v>2</v>
      </c>
      <c r="Z24" s="27">
        <f>+1</f>
        <v>1</v>
      </c>
      <c r="AA24" s="27" t="s">
        <v>28</v>
      </c>
      <c r="AB24" s="27">
        <v>0.0</v>
      </c>
      <c r="AC24" s="27">
        <v>12.0</v>
      </c>
      <c r="AD24" s="27">
        <v>46.0</v>
      </c>
      <c r="AE24" s="27">
        <v>13.0</v>
      </c>
      <c r="AF24" s="27">
        <v>1.0</v>
      </c>
      <c r="AG24" s="29">
        <v>55.5</v>
      </c>
    </row>
    <row r="25">
      <c r="A25" s="26" t="s">
        <v>321</v>
      </c>
      <c r="B25" s="26">
        <v>2016.0</v>
      </c>
      <c r="C25" s="26" t="s">
        <v>111</v>
      </c>
      <c r="D25" s="27" t="s">
        <v>350</v>
      </c>
      <c r="E25" s="27">
        <v>70.0</v>
      </c>
      <c r="F25" s="27">
        <v>72.0</v>
      </c>
      <c r="G25" s="27">
        <v>72.0</v>
      </c>
      <c r="H25" s="27">
        <v>68.0</v>
      </c>
      <c r="I25" s="27">
        <v>282.0</v>
      </c>
      <c r="J25" s="26">
        <f>+2</f>
        <v>2</v>
      </c>
      <c r="K25" s="28">
        <v>105200.0</v>
      </c>
      <c r="L25" s="27">
        <v>18.0</v>
      </c>
      <c r="M25" s="27">
        <v>22.0</v>
      </c>
      <c r="N25" s="27">
        <v>26.0</v>
      </c>
      <c r="O25" s="27">
        <v>16.0</v>
      </c>
      <c r="P25" s="27">
        <v>25.0</v>
      </c>
      <c r="Q25" s="26" t="s">
        <v>373</v>
      </c>
      <c r="R25" s="29">
        <v>318.6</v>
      </c>
      <c r="S25" s="27">
        <v>24.0</v>
      </c>
      <c r="T25" s="27">
        <v>39.0</v>
      </c>
      <c r="U25" s="26" t="s">
        <v>362</v>
      </c>
      <c r="V25" s="27">
        <v>27.5</v>
      </c>
      <c r="W25" s="27">
        <v>110.0</v>
      </c>
      <c r="X25" s="26" t="s">
        <v>324</v>
      </c>
      <c r="Y25" s="27" t="s">
        <v>28</v>
      </c>
      <c r="Z25" s="27">
        <v>-1.0</v>
      </c>
      <c r="AA25" s="27">
        <f>+3</f>
        <v>3</v>
      </c>
      <c r="AB25" s="27">
        <v>0.0</v>
      </c>
      <c r="AC25" s="27">
        <v>10.0</v>
      </c>
      <c r="AD25" s="27">
        <v>51.0</v>
      </c>
      <c r="AE25" s="27">
        <v>10.0</v>
      </c>
      <c r="AF25" s="27">
        <v>1.0</v>
      </c>
      <c r="AG25" s="29">
        <v>54.5</v>
      </c>
    </row>
    <row r="26">
      <c r="A26" s="26" t="s">
        <v>321</v>
      </c>
      <c r="B26" s="26">
        <v>2016.0</v>
      </c>
      <c r="C26" s="26" t="s">
        <v>393</v>
      </c>
      <c r="D26" s="27" t="s">
        <v>373</v>
      </c>
      <c r="E26" s="27">
        <v>71.0</v>
      </c>
      <c r="F26" s="27">
        <v>69.0</v>
      </c>
      <c r="G26" s="27">
        <v>71.0</v>
      </c>
      <c r="H26" s="27">
        <v>73.0</v>
      </c>
      <c r="I26" s="27">
        <v>284.0</v>
      </c>
      <c r="J26" s="26">
        <f t="shared" ref="J26:J27" si="8">+4</f>
        <v>4</v>
      </c>
      <c r="K26" s="28">
        <v>80667.0</v>
      </c>
      <c r="L26" s="27">
        <v>26.0</v>
      </c>
      <c r="M26" s="27">
        <v>10.0</v>
      </c>
      <c r="N26" s="27">
        <v>12.0</v>
      </c>
      <c r="O26" s="27">
        <v>27.0</v>
      </c>
      <c r="P26" s="27">
        <v>24.0</v>
      </c>
      <c r="Q26" s="26" t="s">
        <v>344</v>
      </c>
      <c r="R26" s="29">
        <v>290.0</v>
      </c>
      <c r="S26" s="27">
        <v>54.0</v>
      </c>
      <c r="T26" s="27">
        <v>37.0</v>
      </c>
      <c r="U26" s="26" t="s">
        <v>394</v>
      </c>
      <c r="V26" s="27">
        <v>27.3</v>
      </c>
      <c r="W26" s="27">
        <v>109.0</v>
      </c>
      <c r="X26" s="26" t="s">
        <v>367</v>
      </c>
      <c r="Y26" s="27">
        <f t="shared" ref="Y26:Z26" si="7">+3</f>
        <v>3</v>
      </c>
      <c r="Z26" s="27">
        <f t="shared" si="7"/>
        <v>3</v>
      </c>
      <c r="AA26" s="27">
        <v>-2.0</v>
      </c>
      <c r="AB26" s="27">
        <v>0.0</v>
      </c>
      <c r="AC26" s="27">
        <v>13.0</v>
      </c>
      <c r="AD26" s="27">
        <v>42.0</v>
      </c>
      <c r="AE26" s="27">
        <v>17.0</v>
      </c>
      <c r="AF26" s="27">
        <v>0.0</v>
      </c>
      <c r="AG26" s="29">
        <v>54.5</v>
      </c>
    </row>
    <row r="27">
      <c r="A27" s="26" t="s">
        <v>321</v>
      </c>
      <c r="B27" s="26">
        <v>2016.0</v>
      </c>
      <c r="C27" s="26" t="s">
        <v>396</v>
      </c>
      <c r="D27" s="27" t="s">
        <v>373</v>
      </c>
      <c r="E27" s="27">
        <v>69.0</v>
      </c>
      <c r="F27" s="27">
        <v>73.0</v>
      </c>
      <c r="G27" s="27">
        <v>74.0</v>
      </c>
      <c r="H27" s="27">
        <v>68.0</v>
      </c>
      <c r="I27" s="27">
        <v>284.0</v>
      </c>
      <c r="J27" s="26">
        <f t="shared" si="8"/>
        <v>4</v>
      </c>
      <c r="K27" s="28">
        <v>80667.0</v>
      </c>
      <c r="L27" s="27">
        <v>9.0</v>
      </c>
      <c r="M27" s="27">
        <v>22.0</v>
      </c>
      <c r="N27" s="27">
        <v>33.0</v>
      </c>
      <c r="O27" s="27">
        <v>27.0</v>
      </c>
      <c r="P27" s="27">
        <v>26.0</v>
      </c>
      <c r="Q27" s="26" t="s">
        <v>329</v>
      </c>
      <c r="R27" s="29">
        <v>326.3</v>
      </c>
      <c r="S27" s="27">
        <v>7.0</v>
      </c>
      <c r="T27" s="27">
        <v>41.0</v>
      </c>
      <c r="U27" s="26" t="s">
        <v>341</v>
      </c>
      <c r="V27" s="27">
        <v>28.3</v>
      </c>
      <c r="W27" s="27">
        <v>113.0</v>
      </c>
      <c r="X27" s="26" t="s">
        <v>362</v>
      </c>
      <c r="Y27" s="27">
        <v>-3.0</v>
      </c>
      <c r="Z27" s="27">
        <f>+6</f>
        <v>6</v>
      </c>
      <c r="AA27" s="27">
        <f>+1</f>
        <v>1</v>
      </c>
      <c r="AB27" s="27">
        <v>0.0</v>
      </c>
      <c r="AC27" s="27">
        <v>13.0</v>
      </c>
      <c r="AD27" s="27">
        <v>42.0</v>
      </c>
      <c r="AE27" s="27">
        <v>17.0</v>
      </c>
      <c r="AF27" s="27">
        <v>0.0</v>
      </c>
      <c r="AG27" s="29">
        <v>54.5</v>
      </c>
    </row>
    <row r="28">
      <c r="A28" s="26" t="s">
        <v>321</v>
      </c>
      <c r="B28" s="26">
        <v>2016.0</v>
      </c>
      <c r="C28" s="26" t="s">
        <v>400</v>
      </c>
      <c r="D28" s="27" t="s">
        <v>333</v>
      </c>
      <c r="E28" s="27">
        <v>77.0</v>
      </c>
      <c r="F28" s="27">
        <v>73.0</v>
      </c>
      <c r="G28" s="27">
        <v>71.0</v>
      </c>
      <c r="H28" s="27">
        <v>69.0</v>
      </c>
      <c r="I28" s="27">
        <v>290.0</v>
      </c>
      <c r="J28" s="26">
        <f>+10</f>
        <v>10</v>
      </c>
      <c r="K28" s="28">
        <v>63000.0</v>
      </c>
      <c r="L28" s="27">
        <v>54.0</v>
      </c>
      <c r="M28" s="27">
        <v>55.0</v>
      </c>
      <c r="N28" s="27">
        <v>50.0</v>
      </c>
      <c r="O28" s="27">
        <v>46.0</v>
      </c>
      <c r="P28" s="27">
        <v>22.0</v>
      </c>
      <c r="Q28" s="26" t="s">
        <v>340</v>
      </c>
      <c r="R28" s="29">
        <v>317.1</v>
      </c>
      <c r="S28" s="27" t="s">
        <v>327</v>
      </c>
      <c r="T28" s="27">
        <v>32.0</v>
      </c>
      <c r="U28" s="26">
        <v>53.0</v>
      </c>
      <c r="V28" s="27">
        <v>27.5</v>
      </c>
      <c r="W28" s="27">
        <v>110.0</v>
      </c>
      <c r="X28" s="26" t="s">
        <v>324</v>
      </c>
      <c r="Y28" s="27">
        <f>+2</f>
        <v>2</v>
      </c>
      <c r="Z28" s="27">
        <f>+9</f>
        <v>9</v>
      </c>
      <c r="AA28" s="27">
        <v>-1.0</v>
      </c>
      <c r="AB28" s="27">
        <v>2.0</v>
      </c>
      <c r="AC28" s="27">
        <v>10.0</v>
      </c>
      <c r="AD28" s="27">
        <v>38.0</v>
      </c>
      <c r="AE28" s="27">
        <v>20.0</v>
      </c>
      <c r="AF28" s="27">
        <v>2.0</v>
      </c>
      <c r="AG28" s="29">
        <v>54.0</v>
      </c>
    </row>
    <row r="29">
      <c r="A29" s="26" t="s">
        <v>321</v>
      </c>
      <c r="B29" s="26">
        <v>2016.0</v>
      </c>
      <c r="C29" s="26" t="s">
        <v>168</v>
      </c>
      <c r="D29" s="27" t="s">
        <v>359</v>
      </c>
      <c r="E29" s="27">
        <v>70.0</v>
      </c>
      <c r="F29" s="27">
        <v>72.0</v>
      </c>
      <c r="G29" s="27">
        <v>70.0</v>
      </c>
      <c r="H29" s="27">
        <v>71.0</v>
      </c>
      <c r="I29" s="27">
        <v>283.0</v>
      </c>
      <c r="J29" s="26">
        <f>+3</f>
        <v>3</v>
      </c>
      <c r="K29" s="28">
        <v>91000.0</v>
      </c>
      <c r="L29" s="27">
        <v>18.0</v>
      </c>
      <c r="M29" s="27">
        <v>22.0</v>
      </c>
      <c r="N29" s="27">
        <v>18.0</v>
      </c>
      <c r="O29" s="27">
        <v>21.0</v>
      </c>
      <c r="P29" s="27">
        <v>28.0</v>
      </c>
      <c r="Q29" s="26" t="s">
        <v>338</v>
      </c>
      <c r="R29" s="29">
        <v>311.9</v>
      </c>
      <c r="S29" s="27">
        <v>34.0</v>
      </c>
      <c r="T29" s="27">
        <v>39.0</v>
      </c>
      <c r="U29" s="26" t="s">
        <v>362</v>
      </c>
      <c r="V29" s="27">
        <v>27.5</v>
      </c>
      <c r="W29" s="27">
        <v>110.0</v>
      </c>
      <c r="X29" s="26" t="s">
        <v>324</v>
      </c>
      <c r="Y29" s="27">
        <f>+5</f>
        <v>5</v>
      </c>
      <c r="Z29" s="27">
        <v>-2.0</v>
      </c>
      <c r="AA29" s="27" t="s">
        <v>28</v>
      </c>
      <c r="AB29" s="27">
        <v>0.0</v>
      </c>
      <c r="AC29" s="27">
        <v>11.0</v>
      </c>
      <c r="AD29" s="27">
        <v>47.0</v>
      </c>
      <c r="AE29" s="27">
        <v>14.0</v>
      </c>
      <c r="AF29" s="27">
        <v>0.0</v>
      </c>
      <c r="AG29" s="29">
        <v>53.5</v>
      </c>
    </row>
    <row r="30">
      <c r="A30" s="26" t="s">
        <v>321</v>
      </c>
      <c r="B30" s="26">
        <v>2016.0</v>
      </c>
      <c r="C30" s="26" t="s">
        <v>404</v>
      </c>
      <c r="D30" s="27" t="s">
        <v>373</v>
      </c>
      <c r="E30" s="27">
        <v>75.0</v>
      </c>
      <c r="F30" s="27">
        <v>68.0</v>
      </c>
      <c r="G30" s="27">
        <v>71.0</v>
      </c>
      <c r="H30" s="27">
        <v>70.0</v>
      </c>
      <c r="I30" s="27">
        <v>284.0</v>
      </c>
      <c r="J30" s="26">
        <f>+4</f>
        <v>4</v>
      </c>
      <c r="K30" s="28">
        <v>80667.0</v>
      </c>
      <c r="L30" s="27">
        <v>48.0</v>
      </c>
      <c r="M30" s="27">
        <v>27.0</v>
      </c>
      <c r="N30" s="27">
        <v>26.0</v>
      </c>
      <c r="O30" s="27">
        <v>27.0</v>
      </c>
      <c r="P30" s="27">
        <v>21.0</v>
      </c>
      <c r="Q30" s="26" t="s">
        <v>333</v>
      </c>
      <c r="R30" s="29">
        <v>320.0</v>
      </c>
      <c r="S30" s="27">
        <v>20.0</v>
      </c>
      <c r="T30" s="27">
        <v>42.0</v>
      </c>
      <c r="U30" s="26" t="s">
        <v>350</v>
      </c>
      <c r="V30" s="27">
        <v>28.5</v>
      </c>
      <c r="W30" s="27">
        <v>114.0</v>
      </c>
      <c r="X30" s="26" t="s">
        <v>343</v>
      </c>
      <c r="Y30" s="27" t="s">
        <v>28</v>
      </c>
      <c r="Z30" s="27">
        <f>+4</f>
        <v>4</v>
      </c>
      <c r="AA30" s="27" t="s">
        <v>28</v>
      </c>
      <c r="AB30" s="27">
        <v>0.0</v>
      </c>
      <c r="AC30" s="27">
        <v>12.0</v>
      </c>
      <c r="AD30" s="27">
        <v>45.0</v>
      </c>
      <c r="AE30" s="27">
        <v>14.0</v>
      </c>
      <c r="AF30" s="27">
        <v>1.0</v>
      </c>
      <c r="AG30" s="29">
        <v>53.5</v>
      </c>
    </row>
    <row r="31">
      <c r="A31" s="26" t="s">
        <v>321</v>
      </c>
      <c r="B31" s="26">
        <v>2016.0</v>
      </c>
      <c r="C31" s="26" t="s">
        <v>346</v>
      </c>
      <c r="D31" s="27" t="s">
        <v>368</v>
      </c>
      <c r="E31" s="27">
        <v>76.0</v>
      </c>
      <c r="F31" s="27">
        <v>72.0</v>
      </c>
      <c r="G31" s="27">
        <v>70.0</v>
      </c>
      <c r="H31" s="27">
        <v>68.0</v>
      </c>
      <c r="I31" s="27">
        <v>286.0</v>
      </c>
      <c r="J31" s="26">
        <f>+6</f>
        <v>6</v>
      </c>
      <c r="K31" s="28">
        <v>73500.0</v>
      </c>
      <c r="L31" s="27">
        <v>51.0</v>
      </c>
      <c r="M31" s="27">
        <v>47.0</v>
      </c>
      <c r="N31" s="27">
        <v>40.0</v>
      </c>
      <c r="O31" s="27">
        <v>36.0</v>
      </c>
      <c r="P31" s="27">
        <v>26.0</v>
      </c>
      <c r="Q31" s="26" t="s">
        <v>329</v>
      </c>
      <c r="R31" s="29">
        <v>332.9</v>
      </c>
      <c r="S31" s="27">
        <v>4.0</v>
      </c>
      <c r="T31" s="27">
        <v>43.0</v>
      </c>
      <c r="U31" s="26" t="s">
        <v>332</v>
      </c>
      <c r="V31" s="27">
        <v>28.8</v>
      </c>
      <c r="W31" s="27">
        <v>115.0</v>
      </c>
      <c r="X31" s="26" t="s">
        <v>335</v>
      </c>
      <c r="Y31" s="27">
        <f t="shared" ref="Y31:Z31" si="9">+5</f>
        <v>5</v>
      </c>
      <c r="Z31" s="27">
        <f t="shared" si="9"/>
        <v>5</v>
      </c>
      <c r="AA31" s="27">
        <v>-4.0</v>
      </c>
      <c r="AB31" s="27">
        <v>0.0</v>
      </c>
      <c r="AC31" s="27">
        <v>14.0</v>
      </c>
      <c r="AD31" s="27">
        <v>38.0</v>
      </c>
      <c r="AE31" s="27">
        <v>20.0</v>
      </c>
      <c r="AF31" s="27">
        <v>0.0</v>
      </c>
      <c r="AG31" s="29">
        <v>53.0</v>
      </c>
    </row>
    <row r="32">
      <c r="A32" s="26" t="s">
        <v>321</v>
      </c>
      <c r="B32" s="26">
        <v>2016.0</v>
      </c>
      <c r="C32" s="26" t="s">
        <v>409</v>
      </c>
      <c r="D32" s="27" t="s">
        <v>359</v>
      </c>
      <c r="E32" s="27">
        <v>71.0</v>
      </c>
      <c r="F32" s="27">
        <v>72.0</v>
      </c>
      <c r="G32" s="27">
        <v>71.0</v>
      </c>
      <c r="H32" s="27">
        <v>69.0</v>
      </c>
      <c r="I32" s="27">
        <v>283.0</v>
      </c>
      <c r="J32" s="26">
        <f>+3</f>
        <v>3</v>
      </c>
      <c r="K32" s="28">
        <v>91000.0</v>
      </c>
      <c r="L32" s="27">
        <v>26.0</v>
      </c>
      <c r="M32" s="27">
        <v>27.0</v>
      </c>
      <c r="N32" s="27">
        <v>26.0</v>
      </c>
      <c r="O32" s="27">
        <v>21.0</v>
      </c>
      <c r="P32" s="27">
        <v>23.0</v>
      </c>
      <c r="Q32" s="26" t="s">
        <v>368</v>
      </c>
      <c r="R32" s="29">
        <v>322.9</v>
      </c>
      <c r="S32" s="27">
        <v>14.0</v>
      </c>
      <c r="T32" s="27">
        <v>39.0</v>
      </c>
      <c r="U32" s="26" t="s">
        <v>362</v>
      </c>
      <c r="V32" s="27">
        <v>28.3</v>
      </c>
      <c r="W32" s="27">
        <v>113.0</v>
      </c>
      <c r="X32" s="26" t="s">
        <v>362</v>
      </c>
      <c r="Y32" s="27">
        <f>+3</f>
        <v>3</v>
      </c>
      <c r="Z32" s="27">
        <f>+2</f>
        <v>2</v>
      </c>
      <c r="AA32" s="27">
        <v>-2.0</v>
      </c>
      <c r="AB32" s="27">
        <v>0.0</v>
      </c>
      <c r="AC32" s="27">
        <v>10.0</v>
      </c>
      <c r="AD32" s="27">
        <v>50.0</v>
      </c>
      <c r="AE32" s="27">
        <v>11.0</v>
      </c>
      <c r="AF32" s="27">
        <v>1.0</v>
      </c>
      <c r="AG32" s="29">
        <v>52.5</v>
      </c>
    </row>
    <row r="33">
      <c r="A33" s="26" t="s">
        <v>321</v>
      </c>
      <c r="B33" s="26">
        <v>2016.0</v>
      </c>
      <c r="C33" s="26" t="s">
        <v>413</v>
      </c>
      <c r="D33" s="27" t="s">
        <v>335</v>
      </c>
      <c r="E33" s="27">
        <v>69.0</v>
      </c>
      <c r="F33" s="27">
        <v>75.0</v>
      </c>
      <c r="G33" s="27">
        <v>74.0</v>
      </c>
      <c r="H33" s="27">
        <v>69.0</v>
      </c>
      <c r="I33" s="27">
        <v>287.0</v>
      </c>
      <c r="J33" s="26">
        <f>+7</f>
        <v>7</v>
      </c>
      <c r="K33" s="28">
        <v>71000.0</v>
      </c>
      <c r="L33" s="27">
        <v>9.0</v>
      </c>
      <c r="M33" s="27">
        <v>30.0</v>
      </c>
      <c r="N33" s="27">
        <v>40.0</v>
      </c>
      <c r="O33" s="27">
        <v>38.0</v>
      </c>
      <c r="P33" s="27">
        <v>22.0</v>
      </c>
      <c r="Q33" s="26" t="s">
        <v>340</v>
      </c>
      <c r="R33" s="29">
        <v>307.9</v>
      </c>
      <c r="S33" s="27">
        <v>41.0</v>
      </c>
      <c r="T33" s="27">
        <v>36.0</v>
      </c>
      <c r="U33" s="26" t="s">
        <v>336</v>
      </c>
      <c r="V33" s="27">
        <v>28.0</v>
      </c>
      <c r="W33" s="27">
        <v>112.0</v>
      </c>
      <c r="X33" s="26" t="s">
        <v>351</v>
      </c>
      <c r="Y33" s="27">
        <f>+1</f>
        <v>1</v>
      </c>
      <c r="Z33" s="27">
        <f>+8</f>
        <v>8</v>
      </c>
      <c r="AA33" s="27">
        <v>-2.0</v>
      </c>
      <c r="AB33" s="27">
        <v>1.0</v>
      </c>
      <c r="AC33" s="27">
        <v>10.0</v>
      </c>
      <c r="AD33" s="27">
        <v>43.0</v>
      </c>
      <c r="AE33" s="27">
        <v>17.0</v>
      </c>
      <c r="AF33" s="27">
        <v>1.0</v>
      </c>
      <c r="AG33" s="29">
        <v>52.0</v>
      </c>
    </row>
    <row r="34">
      <c r="A34" s="26" t="s">
        <v>321</v>
      </c>
      <c r="B34" s="26">
        <v>2016.0</v>
      </c>
      <c r="C34" s="26" t="s">
        <v>417</v>
      </c>
      <c r="D34" s="27" t="s">
        <v>373</v>
      </c>
      <c r="E34" s="27">
        <v>73.0</v>
      </c>
      <c r="F34" s="27">
        <v>73.0</v>
      </c>
      <c r="G34" s="27">
        <v>70.0</v>
      </c>
      <c r="H34" s="27">
        <v>68.0</v>
      </c>
      <c r="I34" s="27">
        <v>284.0</v>
      </c>
      <c r="J34" s="26">
        <f>+4</f>
        <v>4</v>
      </c>
      <c r="K34" s="28">
        <v>80667.0</v>
      </c>
      <c r="L34" s="27">
        <v>37.0</v>
      </c>
      <c r="M34" s="27">
        <v>35.0</v>
      </c>
      <c r="N34" s="27">
        <v>33.0</v>
      </c>
      <c r="O34" s="27">
        <v>27.0</v>
      </c>
      <c r="P34" s="27">
        <v>26.0</v>
      </c>
      <c r="Q34" s="26" t="s">
        <v>329</v>
      </c>
      <c r="R34" s="29">
        <v>317.9</v>
      </c>
      <c r="S34" s="27">
        <v>25.0</v>
      </c>
      <c r="T34" s="27">
        <v>42.0</v>
      </c>
      <c r="U34" s="26" t="s">
        <v>350</v>
      </c>
      <c r="V34" s="27">
        <v>29.3</v>
      </c>
      <c r="W34" s="27">
        <v>117.0</v>
      </c>
      <c r="X34" s="26" t="s">
        <v>345</v>
      </c>
      <c r="Y34" s="27">
        <f>+5</f>
        <v>5</v>
      </c>
      <c r="Z34" s="27">
        <v>-1.0</v>
      </c>
      <c r="AA34" s="27" t="s">
        <v>28</v>
      </c>
      <c r="AB34" s="27">
        <v>0.0</v>
      </c>
      <c r="AC34" s="27">
        <v>11.0</v>
      </c>
      <c r="AD34" s="27">
        <v>46.0</v>
      </c>
      <c r="AE34" s="27">
        <v>15.0</v>
      </c>
      <c r="AF34" s="27">
        <v>0.0</v>
      </c>
      <c r="AG34" s="29">
        <v>51.5</v>
      </c>
    </row>
    <row r="35">
      <c r="A35" s="26" t="s">
        <v>321</v>
      </c>
      <c r="B35" s="26">
        <v>2016.0</v>
      </c>
      <c r="C35" s="26" t="s">
        <v>403</v>
      </c>
      <c r="D35" s="27" t="s">
        <v>350</v>
      </c>
      <c r="E35" s="27">
        <v>74.0</v>
      </c>
      <c r="F35" s="27">
        <v>70.0</v>
      </c>
      <c r="G35" s="27">
        <v>69.0</v>
      </c>
      <c r="H35" s="27">
        <v>69.0</v>
      </c>
      <c r="I35" s="27">
        <v>282.0</v>
      </c>
      <c r="J35" s="26">
        <f>+2</f>
        <v>2</v>
      </c>
      <c r="K35" s="28">
        <v>105200.0</v>
      </c>
      <c r="L35" s="27">
        <v>41.0</v>
      </c>
      <c r="M35" s="27">
        <v>30.0</v>
      </c>
      <c r="N35" s="27">
        <v>22.0</v>
      </c>
      <c r="O35" s="27">
        <v>16.0</v>
      </c>
      <c r="P35" s="27">
        <v>19.0</v>
      </c>
      <c r="Q35" s="26" t="s">
        <v>411</v>
      </c>
      <c r="R35" s="29">
        <v>317.0</v>
      </c>
      <c r="S35" s="27">
        <v>28.0</v>
      </c>
      <c r="T35" s="27">
        <v>39.0</v>
      </c>
      <c r="U35" s="26" t="s">
        <v>362</v>
      </c>
      <c r="V35" s="27">
        <v>28.0</v>
      </c>
      <c r="W35" s="27">
        <v>112.0</v>
      </c>
      <c r="X35" s="26" t="s">
        <v>351</v>
      </c>
      <c r="Y35" s="27">
        <v>-1.0</v>
      </c>
      <c r="Z35" s="27">
        <f>+4</f>
        <v>4</v>
      </c>
      <c r="AA35" s="27">
        <v>-1.0</v>
      </c>
      <c r="AB35" s="27">
        <v>0.0</v>
      </c>
      <c r="AC35" s="27">
        <v>8.0</v>
      </c>
      <c r="AD35" s="27">
        <v>54.0</v>
      </c>
      <c r="AE35" s="27">
        <v>10.0</v>
      </c>
      <c r="AF35" s="27">
        <v>0.0</v>
      </c>
      <c r="AG35" s="29">
        <v>51.0</v>
      </c>
    </row>
    <row r="36">
      <c r="A36" s="26" t="s">
        <v>321</v>
      </c>
      <c r="B36" s="26">
        <v>2016.0</v>
      </c>
      <c r="C36" s="26" t="s">
        <v>421</v>
      </c>
      <c r="D36" s="27" t="s">
        <v>339</v>
      </c>
      <c r="E36" s="27">
        <v>68.0</v>
      </c>
      <c r="F36" s="27">
        <v>74.0</v>
      </c>
      <c r="G36" s="27">
        <v>73.0</v>
      </c>
      <c r="H36" s="27">
        <v>70.0</v>
      </c>
      <c r="I36" s="27">
        <v>285.0</v>
      </c>
      <c r="J36" s="26">
        <f>+5</f>
        <v>5</v>
      </c>
      <c r="K36" s="28">
        <v>76000.0</v>
      </c>
      <c r="L36" s="27">
        <v>5.0</v>
      </c>
      <c r="M36" s="27">
        <v>22.0</v>
      </c>
      <c r="N36" s="27">
        <v>30.0</v>
      </c>
      <c r="O36" s="27">
        <v>33.0</v>
      </c>
      <c r="P36" s="27">
        <v>21.0</v>
      </c>
      <c r="Q36" s="26" t="s">
        <v>333</v>
      </c>
      <c r="R36" s="29">
        <v>320.1</v>
      </c>
      <c r="S36" s="27">
        <v>19.0</v>
      </c>
      <c r="T36" s="27">
        <v>46.0</v>
      </c>
      <c r="U36" s="26">
        <v>4.0</v>
      </c>
      <c r="V36" s="27">
        <v>30.5</v>
      </c>
      <c r="W36" s="27">
        <v>122.0</v>
      </c>
      <c r="X36" s="26" t="s">
        <v>419</v>
      </c>
      <c r="Y36" s="27">
        <f>+1</f>
        <v>1</v>
      </c>
      <c r="Z36" s="27">
        <f>+7</f>
        <v>7</v>
      </c>
      <c r="AA36" s="27">
        <v>-3.0</v>
      </c>
      <c r="AB36" s="27">
        <v>0.0</v>
      </c>
      <c r="AC36" s="27">
        <v>12.0</v>
      </c>
      <c r="AD36" s="27">
        <v>43.0</v>
      </c>
      <c r="AE36" s="27">
        <v>17.0</v>
      </c>
      <c r="AF36" s="27">
        <v>0.0</v>
      </c>
      <c r="AG36" s="29">
        <v>51.0</v>
      </c>
    </row>
    <row r="37">
      <c r="A37" s="26" t="s">
        <v>321</v>
      </c>
      <c r="B37" s="26">
        <v>2016.0</v>
      </c>
      <c r="C37" s="26" t="s">
        <v>131</v>
      </c>
      <c r="D37" s="27" t="s">
        <v>373</v>
      </c>
      <c r="E37" s="27">
        <v>73.0</v>
      </c>
      <c r="F37" s="27">
        <v>70.0</v>
      </c>
      <c r="G37" s="27">
        <v>73.0</v>
      </c>
      <c r="H37" s="27">
        <v>68.0</v>
      </c>
      <c r="I37" s="27">
        <v>284.0</v>
      </c>
      <c r="J37" s="26">
        <f>+4</f>
        <v>4</v>
      </c>
      <c r="K37" s="28">
        <v>80667.0</v>
      </c>
      <c r="L37" s="27">
        <v>37.0</v>
      </c>
      <c r="M37" s="27">
        <v>27.0</v>
      </c>
      <c r="N37" s="27">
        <v>33.0</v>
      </c>
      <c r="O37" s="27">
        <v>27.0</v>
      </c>
      <c r="P37" s="27">
        <v>26.0</v>
      </c>
      <c r="Q37" s="26" t="s">
        <v>329</v>
      </c>
      <c r="R37" s="29">
        <v>309.9</v>
      </c>
      <c r="S37" s="27">
        <v>37.0</v>
      </c>
      <c r="T37" s="27">
        <v>38.0</v>
      </c>
      <c r="U37" s="26" t="s">
        <v>339</v>
      </c>
      <c r="V37" s="27">
        <v>27.5</v>
      </c>
      <c r="W37" s="27">
        <v>110.0</v>
      </c>
      <c r="X37" s="26" t="s">
        <v>324</v>
      </c>
      <c r="Y37" s="27" t="s">
        <v>28</v>
      </c>
      <c r="Z37" s="27">
        <f>+3</f>
        <v>3</v>
      </c>
      <c r="AA37" s="27">
        <f>+1</f>
        <v>1</v>
      </c>
      <c r="AB37" s="27">
        <v>0.0</v>
      </c>
      <c r="AC37" s="27">
        <v>10.0</v>
      </c>
      <c r="AD37" s="27">
        <v>49.0</v>
      </c>
      <c r="AE37" s="27">
        <v>12.0</v>
      </c>
      <c r="AF37" s="27">
        <v>1.0</v>
      </c>
      <c r="AG37" s="29">
        <v>50.5</v>
      </c>
    </row>
    <row r="38">
      <c r="A38" s="26" t="s">
        <v>321</v>
      </c>
      <c r="B38" s="26">
        <v>2016.0</v>
      </c>
      <c r="C38" s="26" t="s">
        <v>147</v>
      </c>
      <c r="D38" s="27" t="s">
        <v>339</v>
      </c>
      <c r="E38" s="27">
        <v>70.0</v>
      </c>
      <c r="F38" s="27">
        <v>69.0</v>
      </c>
      <c r="G38" s="27">
        <v>70.0</v>
      </c>
      <c r="H38" s="27">
        <v>76.0</v>
      </c>
      <c r="I38" s="27">
        <v>285.0</v>
      </c>
      <c r="J38" s="26">
        <f t="shared" ref="J38:J39" si="10">+5</f>
        <v>5</v>
      </c>
      <c r="K38" s="28">
        <v>76000.0</v>
      </c>
      <c r="L38" s="27">
        <v>18.0</v>
      </c>
      <c r="M38" s="27">
        <v>6.0</v>
      </c>
      <c r="N38" s="27">
        <v>8.0</v>
      </c>
      <c r="O38" s="27">
        <v>33.0</v>
      </c>
      <c r="P38" s="27">
        <v>22.0</v>
      </c>
      <c r="Q38" s="26" t="s">
        <v>340</v>
      </c>
      <c r="R38" s="29">
        <v>324.5</v>
      </c>
      <c r="S38" s="27">
        <v>10.0</v>
      </c>
      <c r="T38" s="27">
        <v>42.0</v>
      </c>
      <c r="U38" s="26" t="s">
        <v>350</v>
      </c>
      <c r="V38" s="27">
        <v>29.0</v>
      </c>
      <c r="W38" s="27">
        <v>116.0</v>
      </c>
      <c r="X38" s="26" t="s">
        <v>336</v>
      </c>
      <c r="Y38" s="27" t="s">
        <v>28</v>
      </c>
      <c r="Z38" s="27">
        <f t="shared" ref="Z38:Z39" si="11">+7</f>
        <v>7</v>
      </c>
      <c r="AA38" s="27">
        <v>-2.0</v>
      </c>
      <c r="AB38" s="27">
        <v>1.0</v>
      </c>
      <c r="AC38" s="27">
        <v>6.0</v>
      </c>
      <c r="AD38" s="27">
        <v>53.0</v>
      </c>
      <c r="AE38" s="27">
        <v>11.0</v>
      </c>
      <c r="AF38" s="27">
        <v>1.0</v>
      </c>
      <c r="AG38" s="29">
        <v>48.0</v>
      </c>
    </row>
    <row r="39">
      <c r="A39" s="26" t="s">
        <v>321</v>
      </c>
      <c r="B39" s="26">
        <v>2016.0</v>
      </c>
      <c r="C39" s="26" t="s">
        <v>100</v>
      </c>
      <c r="D39" s="27" t="s">
        <v>339</v>
      </c>
      <c r="E39" s="27">
        <v>68.0</v>
      </c>
      <c r="F39" s="27">
        <v>73.0</v>
      </c>
      <c r="G39" s="27">
        <v>72.0</v>
      </c>
      <c r="H39" s="27">
        <v>72.0</v>
      </c>
      <c r="I39" s="27">
        <v>285.0</v>
      </c>
      <c r="J39" s="26">
        <f t="shared" si="10"/>
        <v>5</v>
      </c>
      <c r="K39" s="28">
        <v>76000.0</v>
      </c>
      <c r="L39" s="27">
        <v>5.0</v>
      </c>
      <c r="M39" s="27">
        <v>14.0</v>
      </c>
      <c r="N39" s="27">
        <v>22.0</v>
      </c>
      <c r="O39" s="27">
        <v>33.0</v>
      </c>
      <c r="P39" s="27">
        <v>26.0</v>
      </c>
      <c r="Q39" s="26" t="s">
        <v>329</v>
      </c>
      <c r="R39" s="29">
        <v>331.4</v>
      </c>
      <c r="S39" s="27">
        <v>5.0</v>
      </c>
      <c r="T39" s="27">
        <v>42.0</v>
      </c>
      <c r="U39" s="26" t="s">
        <v>350</v>
      </c>
      <c r="V39" s="27">
        <v>29.3</v>
      </c>
      <c r="W39" s="27">
        <v>117.0</v>
      </c>
      <c r="X39" s="26" t="s">
        <v>345</v>
      </c>
      <c r="Y39" s="27" t="s">
        <v>28</v>
      </c>
      <c r="Z39" s="27">
        <f t="shared" si="11"/>
        <v>7</v>
      </c>
      <c r="AA39" s="27">
        <v>-2.0</v>
      </c>
      <c r="AB39" s="27">
        <v>0.0</v>
      </c>
      <c r="AC39" s="27">
        <v>9.0</v>
      </c>
      <c r="AD39" s="27">
        <v>49.0</v>
      </c>
      <c r="AE39" s="27">
        <v>14.0</v>
      </c>
      <c r="AF39" s="27">
        <v>0.0</v>
      </c>
      <c r="AG39" s="29">
        <v>46.5</v>
      </c>
    </row>
    <row r="40">
      <c r="A40" s="26" t="s">
        <v>321</v>
      </c>
      <c r="B40" s="26">
        <v>2016.0</v>
      </c>
      <c r="C40" s="26" t="s">
        <v>430</v>
      </c>
      <c r="D40" s="27" t="s">
        <v>353</v>
      </c>
      <c r="E40" s="27">
        <v>76.0</v>
      </c>
      <c r="F40" s="27">
        <v>71.0</v>
      </c>
      <c r="G40" s="27">
        <v>71.0</v>
      </c>
      <c r="H40" s="27">
        <v>74.0</v>
      </c>
      <c r="I40" s="27">
        <v>292.0</v>
      </c>
      <c r="J40" s="26">
        <f>+12</f>
        <v>12</v>
      </c>
      <c r="K40" s="28">
        <v>60500.0</v>
      </c>
      <c r="L40" s="27">
        <v>51.0</v>
      </c>
      <c r="M40" s="27">
        <v>42.0</v>
      </c>
      <c r="N40" s="27">
        <v>40.0</v>
      </c>
      <c r="O40" s="27">
        <v>49.0</v>
      </c>
      <c r="P40" s="27">
        <v>19.0</v>
      </c>
      <c r="Q40" s="26" t="s">
        <v>411</v>
      </c>
      <c r="R40" s="29">
        <v>322.4</v>
      </c>
      <c r="S40" s="27">
        <v>15.0</v>
      </c>
      <c r="T40" s="27">
        <v>35.0</v>
      </c>
      <c r="U40" s="26" t="s">
        <v>345</v>
      </c>
      <c r="V40" s="27">
        <v>28.3</v>
      </c>
      <c r="W40" s="27">
        <v>113.0</v>
      </c>
      <c r="X40" s="26" t="s">
        <v>362</v>
      </c>
      <c r="Y40" s="27">
        <f t="shared" ref="Y40:Y41" si="12">+1</f>
        <v>1</v>
      </c>
      <c r="Z40" s="27">
        <f>+13</f>
        <v>13</v>
      </c>
      <c r="AA40" s="27">
        <v>-2.0</v>
      </c>
      <c r="AB40" s="27">
        <v>0.0</v>
      </c>
      <c r="AC40" s="27">
        <v>12.0</v>
      </c>
      <c r="AD40" s="27">
        <v>41.0</v>
      </c>
      <c r="AE40" s="27">
        <v>15.0</v>
      </c>
      <c r="AF40" s="27">
        <v>4.0</v>
      </c>
      <c r="AG40" s="29">
        <v>46.0</v>
      </c>
    </row>
    <row r="41">
      <c r="A41" s="26" t="s">
        <v>321</v>
      </c>
      <c r="B41" s="26">
        <v>2016.0</v>
      </c>
      <c r="C41" s="26" t="s">
        <v>69</v>
      </c>
      <c r="D41" s="27" t="s">
        <v>335</v>
      </c>
      <c r="E41" s="27">
        <v>74.0</v>
      </c>
      <c r="F41" s="27">
        <v>72.0</v>
      </c>
      <c r="G41" s="27">
        <v>71.0</v>
      </c>
      <c r="H41" s="27">
        <v>70.0</v>
      </c>
      <c r="I41" s="27">
        <v>287.0</v>
      </c>
      <c r="J41" s="26">
        <f>+7</f>
        <v>7</v>
      </c>
      <c r="K41" s="28">
        <v>71000.0</v>
      </c>
      <c r="L41" s="27">
        <v>41.0</v>
      </c>
      <c r="M41" s="27">
        <v>35.0</v>
      </c>
      <c r="N41" s="27">
        <v>37.0</v>
      </c>
      <c r="O41" s="27">
        <v>38.0</v>
      </c>
      <c r="P41" s="27">
        <v>23.0</v>
      </c>
      <c r="Q41" s="26" t="s">
        <v>368</v>
      </c>
      <c r="R41" s="29">
        <v>305.6</v>
      </c>
      <c r="S41" s="27">
        <v>42.0</v>
      </c>
      <c r="T41" s="27">
        <v>45.0</v>
      </c>
      <c r="U41" s="26" t="s">
        <v>323</v>
      </c>
      <c r="V41" s="27">
        <v>30.3</v>
      </c>
      <c r="W41" s="27">
        <v>121.0</v>
      </c>
      <c r="X41" s="26" t="s">
        <v>434</v>
      </c>
      <c r="Y41" s="27">
        <f t="shared" si="12"/>
        <v>1</v>
      </c>
      <c r="Z41" s="27">
        <f>+9</f>
        <v>9</v>
      </c>
      <c r="AA41" s="27">
        <v>-3.0</v>
      </c>
      <c r="AB41" s="27">
        <v>0.0</v>
      </c>
      <c r="AC41" s="27">
        <v>9.0</v>
      </c>
      <c r="AD41" s="27">
        <v>48.0</v>
      </c>
      <c r="AE41" s="27">
        <v>14.0</v>
      </c>
      <c r="AF41" s="27">
        <v>1.0</v>
      </c>
      <c r="AG41" s="29">
        <v>45.0</v>
      </c>
    </row>
    <row r="42">
      <c r="A42" s="26" t="s">
        <v>321</v>
      </c>
      <c r="B42" s="26">
        <v>2016.0</v>
      </c>
      <c r="C42" s="26" t="s">
        <v>439</v>
      </c>
      <c r="D42" s="27" t="s">
        <v>333</v>
      </c>
      <c r="E42" s="27">
        <v>74.0</v>
      </c>
      <c r="F42" s="27">
        <v>73.0</v>
      </c>
      <c r="G42" s="27">
        <v>72.0</v>
      </c>
      <c r="H42" s="27">
        <v>71.0</v>
      </c>
      <c r="I42" s="27">
        <v>290.0</v>
      </c>
      <c r="J42" s="26">
        <f>+10</f>
        <v>10</v>
      </c>
      <c r="K42" s="28">
        <v>63000.0</v>
      </c>
      <c r="L42" s="27">
        <v>41.0</v>
      </c>
      <c r="M42" s="27">
        <v>42.0</v>
      </c>
      <c r="N42" s="27">
        <v>46.0</v>
      </c>
      <c r="O42" s="27">
        <v>46.0</v>
      </c>
      <c r="P42" s="27">
        <v>20.0</v>
      </c>
      <c r="Q42" s="26" t="s">
        <v>353</v>
      </c>
      <c r="R42" s="29">
        <v>300.9</v>
      </c>
      <c r="S42" s="27">
        <v>48.0</v>
      </c>
      <c r="T42" s="27">
        <v>35.0</v>
      </c>
      <c r="U42" s="26" t="s">
        <v>345</v>
      </c>
      <c r="V42" s="27">
        <v>28.3</v>
      </c>
      <c r="W42" s="27">
        <v>113.0</v>
      </c>
      <c r="X42" s="26" t="s">
        <v>362</v>
      </c>
      <c r="Y42" s="27">
        <v>-3.0</v>
      </c>
      <c r="Z42" s="27">
        <f>+10</f>
        <v>10</v>
      </c>
      <c r="AA42" s="27">
        <f>+3</f>
        <v>3</v>
      </c>
      <c r="AB42" s="27">
        <v>0.0</v>
      </c>
      <c r="AC42" s="27">
        <v>11.0</v>
      </c>
      <c r="AD42" s="27">
        <v>42.0</v>
      </c>
      <c r="AE42" s="27">
        <v>17.0</v>
      </c>
      <c r="AF42" s="27">
        <v>2.0</v>
      </c>
      <c r="AG42" s="29">
        <v>44.5</v>
      </c>
    </row>
    <row r="43">
      <c r="A43" s="26" t="s">
        <v>321</v>
      </c>
      <c r="B43" s="26">
        <v>2016.0</v>
      </c>
      <c r="C43" s="26" t="s">
        <v>443</v>
      </c>
      <c r="D43" s="27" t="s">
        <v>368</v>
      </c>
      <c r="E43" s="27">
        <v>69.0</v>
      </c>
      <c r="F43" s="27">
        <v>75.0</v>
      </c>
      <c r="G43" s="27">
        <v>69.0</v>
      </c>
      <c r="H43" s="27">
        <v>73.0</v>
      </c>
      <c r="I43" s="27">
        <v>286.0</v>
      </c>
      <c r="J43" s="26">
        <f>+6</f>
        <v>6</v>
      </c>
      <c r="K43" s="28">
        <v>73500.0</v>
      </c>
      <c r="L43" s="27">
        <v>9.0</v>
      </c>
      <c r="M43" s="27">
        <v>30.0</v>
      </c>
      <c r="N43" s="27">
        <v>22.0</v>
      </c>
      <c r="O43" s="27">
        <v>36.0</v>
      </c>
      <c r="P43" s="27">
        <v>31.0</v>
      </c>
      <c r="Q43" s="26">
        <v>6.0</v>
      </c>
      <c r="R43" s="29">
        <v>290.4</v>
      </c>
      <c r="S43" s="27">
        <v>53.0</v>
      </c>
      <c r="T43" s="27">
        <v>36.0</v>
      </c>
      <c r="U43" s="26" t="s">
        <v>336</v>
      </c>
      <c r="V43" s="27">
        <v>28.3</v>
      </c>
      <c r="W43" s="27">
        <v>113.0</v>
      </c>
      <c r="X43" s="26" t="s">
        <v>362</v>
      </c>
      <c r="Y43" s="27" t="s">
        <v>28</v>
      </c>
      <c r="Z43" s="27">
        <f>+6</f>
        <v>6</v>
      </c>
      <c r="AA43" s="27" t="s">
        <v>28</v>
      </c>
      <c r="AB43" s="27">
        <v>0.0</v>
      </c>
      <c r="AC43" s="27">
        <v>8.0</v>
      </c>
      <c r="AD43" s="27">
        <v>50.0</v>
      </c>
      <c r="AE43" s="27">
        <v>14.0</v>
      </c>
      <c r="AF43" s="27">
        <v>0.0</v>
      </c>
      <c r="AG43" s="29">
        <v>44.0</v>
      </c>
    </row>
    <row r="44">
      <c r="A44" s="26" t="s">
        <v>321</v>
      </c>
      <c r="B44" s="26">
        <v>2016.0</v>
      </c>
      <c r="C44" s="26" t="s">
        <v>444</v>
      </c>
      <c r="D44" s="27" t="s">
        <v>335</v>
      </c>
      <c r="E44" s="27">
        <v>73.0</v>
      </c>
      <c r="F44" s="27">
        <v>73.0</v>
      </c>
      <c r="G44" s="27">
        <v>69.0</v>
      </c>
      <c r="H44" s="27">
        <v>72.0</v>
      </c>
      <c r="I44" s="27">
        <v>287.0</v>
      </c>
      <c r="J44" s="26">
        <f>+7</f>
        <v>7</v>
      </c>
      <c r="K44" s="28">
        <v>71000.0</v>
      </c>
      <c r="L44" s="27">
        <v>37.0</v>
      </c>
      <c r="M44" s="27">
        <v>35.0</v>
      </c>
      <c r="N44" s="27">
        <v>30.0</v>
      </c>
      <c r="O44" s="27">
        <v>38.0</v>
      </c>
      <c r="P44" s="27">
        <v>27.0</v>
      </c>
      <c r="Q44" s="26" t="s">
        <v>370</v>
      </c>
      <c r="R44" s="29">
        <v>295.1</v>
      </c>
      <c r="S44" s="27">
        <v>50.0</v>
      </c>
      <c r="T44" s="27">
        <v>37.0</v>
      </c>
      <c r="U44" s="26" t="s">
        <v>394</v>
      </c>
      <c r="V44" s="27">
        <v>27.5</v>
      </c>
      <c r="W44" s="27">
        <v>110.0</v>
      </c>
      <c r="X44" s="26" t="s">
        <v>324</v>
      </c>
      <c r="Y44" s="27">
        <f>+1</f>
        <v>1</v>
      </c>
      <c r="Z44" s="27">
        <f>+7</f>
        <v>7</v>
      </c>
      <c r="AA44" s="27">
        <v>-1.0</v>
      </c>
      <c r="AB44" s="27">
        <v>0.0</v>
      </c>
      <c r="AC44" s="27">
        <v>8.0</v>
      </c>
      <c r="AD44" s="27">
        <v>51.0</v>
      </c>
      <c r="AE44" s="27">
        <v>11.0</v>
      </c>
      <c r="AF44" s="27">
        <v>2.0</v>
      </c>
      <c r="AG44" s="29">
        <v>44.0</v>
      </c>
    </row>
    <row r="45">
      <c r="A45" s="26" t="s">
        <v>321</v>
      </c>
      <c r="B45" s="26">
        <v>2016.0</v>
      </c>
      <c r="C45" s="26" t="s">
        <v>450</v>
      </c>
      <c r="D45" s="27">
        <v>41.0</v>
      </c>
      <c r="E45" s="27">
        <v>75.0</v>
      </c>
      <c r="F45" s="27">
        <v>72.0</v>
      </c>
      <c r="G45" s="27">
        <v>72.0</v>
      </c>
      <c r="H45" s="27">
        <v>69.0</v>
      </c>
      <c r="I45" s="27">
        <v>288.0</v>
      </c>
      <c r="J45" s="26">
        <f>+8</f>
        <v>8</v>
      </c>
      <c r="K45" s="28">
        <v>69000.0</v>
      </c>
      <c r="L45" s="27">
        <v>48.0</v>
      </c>
      <c r="M45" s="27">
        <v>42.0</v>
      </c>
      <c r="N45" s="27">
        <v>46.0</v>
      </c>
      <c r="O45" s="27">
        <v>41.0</v>
      </c>
      <c r="P45" s="27">
        <v>29.0</v>
      </c>
      <c r="Q45" s="26" t="s">
        <v>326</v>
      </c>
      <c r="R45" s="29">
        <v>311.6</v>
      </c>
      <c r="S45" s="27">
        <v>35.0</v>
      </c>
      <c r="T45" s="27">
        <v>40.0</v>
      </c>
      <c r="U45" s="26" t="s">
        <v>351</v>
      </c>
      <c r="V45" s="27">
        <v>29.5</v>
      </c>
      <c r="W45" s="27">
        <v>118.0</v>
      </c>
      <c r="X45" s="26" t="s">
        <v>356</v>
      </c>
      <c r="Y45" s="27">
        <f>+4</f>
        <v>4</v>
      </c>
      <c r="Z45" s="27">
        <f>+5</f>
        <v>5</v>
      </c>
      <c r="AA45" s="27">
        <v>-1.0</v>
      </c>
      <c r="AB45" s="27">
        <v>0.0</v>
      </c>
      <c r="AC45" s="27">
        <v>10.0</v>
      </c>
      <c r="AD45" s="27">
        <v>44.0</v>
      </c>
      <c r="AE45" s="27">
        <v>18.0</v>
      </c>
      <c r="AF45" s="27">
        <v>0.0</v>
      </c>
      <c r="AG45" s="29">
        <v>44.0</v>
      </c>
    </row>
    <row r="46">
      <c r="A46" s="26" t="s">
        <v>321</v>
      </c>
      <c r="B46" s="26">
        <v>2016.0</v>
      </c>
      <c r="C46" s="26" t="s">
        <v>451</v>
      </c>
      <c r="D46" s="27" t="s">
        <v>361</v>
      </c>
      <c r="E46" s="27">
        <v>70.0</v>
      </c>
      <c r="F46" s="27">
        <v>78.0</v>
      </c>
      <c r="G46" s="27">
        <v>72.0</v>
      </c>
      <c r="H46" s="27">
        <v>69.0</v>
      </c>
      <c r="I46" s="27">
        <v>289.0</v>
      </c>
      <c r="J46" s="26">
        <f t="shared" ref="J46:J47" si="13">+9</f>
        <v>9</v>
      </c>
      <c r="K46" s="28">
        <v>66500.0</v>
      </c>
      <c r="L46" s="27">
        <v>18.0</v>
      </c>
      <c r="M46" s="27">
        <v>47.0</v>
      </c>
      <c r="N46" s="27">
        <v>49.0</v>
      </c>
      <c r="O46" s="27">
        <v>42.0</v>
      </c>
      <c r="P46" s="27">
        <v>28.0</v>
      </c>
      <c r="Q46" s="26" t="s">
        <v>338</v>
      </c>
      <c r="R46" s="29">
        <v>324.4</v>
      </c>
      <c r="S46" s="27">
        <v>11.0</v>
      </c>
      <c r="T46" s="27">
        <v>37.0</v>
      </c>
      <c r="U46" s="26" t="s">
        <v>394</v>
      </c>
      <c r="V46" s="27">
        <v>28.8</v>
      </c>
      <c r="W46" s="27">
        <v>115.0</v>
      </c>
      <c r="X46" s="26" t="s">
        <v>335</v>
      </c>
      <c r="Y46" s="27">
        <v>-1.0</v>
      </c>
      <c r="Z46" s="27">
        <f>+9</f>
        <v>9</v>
      </c>
      <c r="AA46" s="27">
        <f>+1</f>
        <v>1</v>
      </c>
      <c r="AB46" s="27">
        <v>0.0</v>
      </c>
      <c r="AC46" s="27">
        <v>10.0</v>
      </c>
      <c r="AD46" s="27">
        <v>44.0</v>
      </c>
      <c r="AE46" s="27">
        <v>17.0</v>
      </c>
      <c r="AF46" s="27">
        <v>1.0</v>
      </c>
      <c r="AG46" s="29">
        <v>43.5</v>
      </c>
    </row>
    <row r="47">
      <c r="A47" s="26" t="s">
        <v>321</v>
      </c>
      <c r="B47" s="26">
        <v>2016.0</v>
      </c>
      <c r="C47" s="26" t="s">
        <v>34</v>
      </c>
      <c r="D47" s="27" t="s">
        <v>361</v>
      </c>
      <c r="E47" s="27">
        <v>70.0</v>
      </c>
      <c r="F47" s="27">
        <v>79.0</v>
      </c>
      <c r="G47" s="27">
        <v>73.0</v>
      </c>
      <c r="H47" s="27">
        <v>67.0</v>
      </c>
      <c r="I47" s="27">
        <v>289.0</v>
      </c>
      <c r="J47" s="26">
        <f t="shared" si="13"/>
        <v>9</v>
      </c>
      <c r="K47" s="28">
        <v>66500.0</v>
      </c>
      <c r="L47" s="27">
        <v>18.0</v>
      </c>
      <c r="M47" s="27">
        <v>51.0</v>
      </c>
      <c r="N47" s="27">
        <v>51.0</v>
      </c>
      <c r="O47" s="27">
        <v>42.0</v>
      </c>
      <c r="P47" s="27">
        <v>25.0</v>
      </c>
      <c r="Q47" s="26" t="s">
        <v>373</v>
      </c>
      <c r="R47" s="29">
        <v>320.9</v>
      </c>
      <c r="S47" s="27">
        <v>18.0</v>
      </c>
      <c r="T47" s="27">
        <v>41.0</v>
      </c>
      <c r="U47" s="26" t="s">
        <v>341</v>
      </c>
      <c r="V47" s="27">
        <v>29.3</v>
      </c>
      <c r="W47" s="27">
        <v>117.0</v>
      </c>
      <c r="X47" s="26" t="s">
        <v>345</v>
      </c>
      <c r="Y47" s="27">
        <v>-2.0</v>
      </c>
      <c r="Z47" s="27">
        <f>+12</f>
        <v>12</v>
      </c>
      <c r="AA47" s="27">
        <v>-1.0</v>
      </c>
      <c r="AB47" s="27">
        <v>0.0</v>
      </c>
      <c r="AC47" s="27">
        <v>9.0</v>
      </c>
      <c r="AD47" s="27">
        <v>48.0</v>
      </c>
      <c r="AE47" s="27">
        <v>12.0</v>
      </c>
      <c r="AF47" s="27">
        <v>3.0</v>
      </c>
      <c r="AG47" s="29">
        <v>43.0</v>
      </c>
    </row>
    <row r="48">
      <c r="A48" s="26" t="s">
        <v>321</v>
      </c>
      <c r="B48" s="26">
        <v>2016.0</v>
      </c>
      <c r="C48" s="26" t="s">
        <v>452</v>
      </c>
      <c r="D48" s="27" t="s">
        <v>353</v>
      </c>
      <c r="E48" s="27">
        <v>79.0</v>
      </c>
      <c r="F48" s="27">
        <v>74.0</v>
      </c>
      <c r="G48" s="27">
        <v>70.0</v>
      </c>
      <c r="H48" s="27">
        <v>69.0</v>
      </c>
      <c r="I48" s="27">
        <v>292.0</v>
      </c>
      <c r="J48" s="26">
        <f>+12</f>
        <v>12</v>
      </c>
      <c r="K48" s="28">
        <v>60500.0</v>
      </c>
      <c r="L48" s="27">
        <v>58.0</v>
      </c>
      <c r="M48" s="27">
        <v>56.0</v>
      </c>
      <c r="N48" s="27">
        <v>52.0</v>
      </c>
      <c r="O48" s="27">
        <v>49.0</v>
      </c>
      <c r="P48" s="27">
        <v>25.0</v>
      </c>
      <c r="Q48" s="26" t="s">
        <v>373</v>
      </c>
      <c r="R48" s="29">
        <v>290.8</v>
      </c>
      <c r="S48" s="27">
        <v>52.0</v>
      </c>
      <c r="T48" s="27">
        <v>30.0</v>
      </c>
      <c r="U48" s="26">
        <v>56.0</v>
      </c>
      <c r="V48" s="27">
        <v>27.3</v>
      </c>
      <c r="W48" s="27">
        <v>109.0</v>
      </c>
      <c r="X48" s="26" t="s">
        <v>367</v>
      </c>
      <c r="Y48" s="27">
        <f>+1</f>
        <v>1</v>
      </c>
      <c r="Z48" s="27">
        <f>+11</f>
        <v>11</v>
      </c>
      <c r="AA48" s="27" t="s">
        <v>28</v>
      </c>
      <c r="AB48" s="27">
        <v>0.0</v>
      </c>
      <c r="AC48" s="27">
        <v>9.0</v>
      </c>
      <c r="AD48" s="27">
        <v>45.0</v>
      </c>
      <c r="AE48" s="27">
        <v>15.0</v>
      </c>
      <c r="AF48" s="27">
        <v>3.0</v>
      </c>
      <c r="AG48" s="29">
        <v>40.0</v>
      </c>
    </row>
    <row r="49">
      <c r="A49" s="26" t="s">
        <v>321</v>
      </c>
      <c r="B49" s="26">
        <v>2016.0</v>
      </c>
      <c r="C49" s="26" t="s">
        <v>352</v>
      </c>
      <c r="D49" s="27" t="s">
        <v>361</v>
      </c>
      <c r="E49" s="27">
        <v>74.0</v>
      </c>
      <c r="F49" s="27">
        <v>72.0</v>
      </c>
      <c r="G49" s="27">
        <v>70.0</v>
      </c>
      <c r="H49" s="27">
        <v>73.0</v>
      </c>
      <c r="I49" s="27">
        <v>289.0</v>
      </c>
      <c r="J49" s="26">
        <f>+9</f>
        <v>9</v>
      </c>
      <c r="K49" s="28">
        <v>66500.0</v>
      </c>
      <c r="L49" s="27">
        <v>41.0</v>
      </c>
      <c r="M49" s="27">
        <v>35.0</v>
      </c>
      <c r="N49" s="27">
        <v>33.0</v>
      </c>
      <c r="O49" s="27">
        <v>42.0</v>
      </c>
      <c r="P49" s="27">
        <v>24.0</v>
      </c>
      <c r="Q49" s="26" t="s">
        <v>344</v>
      </c>
      <c r="R49" s="29">
        <v>301.3</v>
      </c>
      <c r="S49" s="27">
        <v>47.0</v>
      </c>
      <c r="T49" s="27">
        <v>40.0</v>
      </c>
      <c r="U49" s="26" t="s">
        <v>351</v>
      </c>
      <c r="V49" s="27">
        <v>30.3</v>
      </c>
      <c r="W49" s="27">
        <v>121.0</v>
      </c>
      <c r="X49" s="26" t="s">
        <v>434</v>
      </c>
      <c r="Y49" s="27">
        <v>-2.0</v>
      </c>
      <c r="Z49" s="27">
        <f>+12</f>
        <v>12</v>
      </c>
      <c r="AA49" s="27">
        <v>-1.0</v>
      </c>
      <c r="AB49" s="27">
        <v>0.0</v>
      </c>
      <c r="AC49" s="27">
        <v>7.0</v>
      </c>
      <c r="AD49" s="27">
        <v>49.0</v>
      </c>
      <c r="AE49" s="27">
        <v>16.0</v>
      </c>
      <c r="AF49" s="27">
        <v>0.0</v>
      </c>
      <c r="AG49" s="29">
        <v>38.5</v>
      </c>
    </row>
    <row r="50">
      <c r="A50" s="26" t="s">
        <v>321</v>
      </c>
      <c r="B50" s="26">
        <v>2016.0</v>
      </c>
      <c r="C50" s="26" t="s">
        <v>50</v>
      </c>
      <c r="D50" s="27" t="s">
        <v>333</v>
      </c>
      <c r="E50" s="27">
        <v>69.0</v>
      </c>
      <c r="F50" s="27">
        <v>76.0</v>
      </c>
      <c r="G50" s="27">
        <v>73.0</v>
      </c>
      <c r="H50" s="27">
        <v>72.0</v>
      </c>
      <c r="I50" s="27">
        <v>290.0</v>
      </c>
      <c r="J50" s="26">
        <f>+10</f>
        <v>10</v>
      </c>
      <c r="K50" s="28">
        <v>63000.0</v>
      </c>
      <c r="L50" s="27">
        <v>9.0</v>
      </c>
      <c r="M50" s="27">
        <v>34.0</v>
      </c>
      <c r="N50" s="27">
        <v>40.0</v>
      </c>
      <c r="O50" s="27">
        <v>46.0</v>
      </c>
      <c r="P50" s="27">
        <v>19.0</v>
      </c>
      <c r="Q50" s="26" t="s">
        <v>411</v>
      </c>
      <c r="R50" s="29">
        <v>326.1</v>
      </c>
      <c r="S50" s="27">
        <v>8.0</v>
      </c>
      <c r="T50" s="27">
        <v>34.0</v>
      </c>
      <c r="U50" s="26">
        <v>51.0</v>
      </c>
      <c r="V50" s="27">
        <v>28.8</v>
      </c>
      <c r="W50" s="27">
        <v>115.0</v>
      </c>
      <c r="X50" s="26" t="s">
        <v>335</v>
      </c>
      <c r="Y50" s="27">
        <f>+1</f>
        <v>1</v>
      </c>
      <c r="Z50" s="27">
        <f>+9</f>
        <v>9</v>
      </c>
      <c r="AA50" s="27" t="s">
        <v>28</v>
      </c>
      <c r="AB50" s="27">
        <v>0.0</v>
      </c>
      <c r="AC50" s="27">
        <v>7.0</v>
      </c>
      <c r="AD50" s="27">
        <v>48.0</v>
      </c>
      <c r="AE50" s="27">
        <v>17.0</v>
      </c>
      <c r="AF50" s="27">
        <v>0.0</v>
      </c>
      <c r="AG50" s="29">
        <v>37.5</v>
      </c>
    </row>
    <row r="51">
      <c r="A51" s="26" t="s">
        <v>321</v>
      </c>
      <c r="B51" s="26">
        <v>2016.0</v>
      </c>
      <c r="C51" s="26" t="s">
        <v>174</v>
      </c>
      <c r="D51" s="27">
        <v>51.0</v>
      </c>
      <c r="E51" s="27">
        <v>71.0</v>
      </c>
      <c r="F51" s="27">
        <v>76.0</v>
      </c>
      <c r="G51" s="27">
        <v>72.0</v>
      </c>
      <c r="H51" s="27">
        <v>74.0</v>
      </c>
      <c r="I51" s="27">
        <v>293.0</v>
      </c>
      <c r="J51" s="26">
        <f>+13</f>
        <v>13</v>
      </c>
      <c r="K51" s="28">
        <v>59000.0</v>
      </c>
      <c r="L51" s="27">
        <v>26.0</v>
      </c>
      <c r="M51" s="27">
        <v>42.0</v>
      </c>
      <c r="N51" s="27">
        <v>46.0</v>
      </c>
      <c r="O51" s="27">
        <v>51.0</v>
      </c>
      <c r="P51" s="27">
        <v>30.0</v>
      </c>
      <c r="Q51" s="26" t="s">
        <v>331</v>
      </c>
      <c r="R51" s="29">
        <v>323.9</v>
      </c>
      <c r="S51" s="27">
        <v>12.0</v>
      </c>
      <c r="T51" s="27">
        <v>37.0</v>
      </c>
      <c r="U51" s="26" t="s">
        <v>394</v>
      </c>
      <c r="V51" s="27">
        <v>28.8</v>
      </c>
      <c r="W51" s="27">
        <v>115.0</v>
      </c>
      <c r="X51" s="26" t="s">
        <v>335</v>
      </c>
      <c r="Y51" s="27">
        <f>+5</f>
        <v>5</v>
      </c>
      <c r="Z51" s="27">
        <f>+8</f>
        <v>8</v>
      </c>
      <c r="AA51" s="27" t="s">
        <v>28</v>
      </c>
      <c r="AB51" s="27">
        <v>0.0</v>
      </c>
      <c r="AC51" s="27">
        <v>9.0</v>
      </c>
      <c r="AD51" s="27">
        <v>43.0</v>
      </c>
      <c r="AE51" s="27">
        <v>18.0</v>
      </c>
      <c r="AF51" s="27">
        <v>2.0</v>
      </c>
      <c r="AG51" s="29">
        <v>37.5</v>
      </c>
    </row>
    <row r="52">
      <c r="A52" s="26" t="s">
        <v>321</v>
      </c>
      <c r="B52" s="26">
        <v>2016.0</v>
      </c>
      <c r="C52" s="26" t="s">
        <v>377</v>
      </c>
      <c r="D52" s="27" t="s">
        <v>361</v>
      </c>
      <c r="E52" s="27">
        <v>72.0</v>
      </c>
      <c r="F52" s="27">
        <v>76.0</v>
      </c>
      <c r="G52" s="27">
        <v>70.0</v>
      </c>
      <c r="H52" s="27">
        <v>71.0</v>
      </c>
      <c r="I52" s="27">
        <v>289.0</v>
      </c>
      <c r="J52" s="26">
        <f>+9</f>
        <v>9</v>
      </c>
      <c r="K52" s="28">
        <v>66500.0</v>
      </c>
      <c r="L52" s="27">
        <v>33.0</v>
      </c>
      <c r="M52" s="27">
        <v>47.0</v>
      </c>
      <c r="N52" s="27">
        <v>40.0</v>
      </c>
      <c r="O52" s="27">
        <v>42.0</v>
      </c>
      <c r="P52" s="27">
        <v>20.0</v>
      </c>
      <c r="Q52" s="26" t="s">
        <v>353</v>
      </c>
      <c r="R52" s="29">
        <v>283.1</v>
      </c>
      <c r="S52" s="27">
        <v>56.0</v>
      </c>
      <c r="T52" s="27">
        <v>37.0</v>
      </c>
      <c r="U52" s="26" t="s">
        <v>394</v>
      </c>
      <c r="V52" s="27">
        <v>28.3</v>
      </c>
      <c r="W52" s="27">
        <v>113.0</v>
      </c>
      <c r="X52" s="26" t="s">
        <v>362</v>
      </c>
      <c r="Y52" s="27">
        <f>+2</f>
        <v>2</v>
      </c>
      <c r="Z52" s="27">
        <f>+7</f>
        <v>7</v>
      </c>
      <c r="AA52" s="27" t="s">
        <v>28</v>
      </c>
      <c r="AB52" s="27">
        <v>0.0</v>
      </c>
      <c r="AC52" s="27">
        <v>6.0</v>
      </c>
      <c r="AD52" s="27">
        <v>51.0</v>
      </c>
      <c r="AE52" s="27">
        <v>15.0</v>
      </c>
      <c r="AF52" s="27">
        <v>0.0</v>
      </c>
      <c r="AG52" s="29">
        <v>37.0</v>
      </c>
    </row>
    <row r="53">
      <c r="A53" s="26" t="s">
        <v>321</v>
      </c>
      <c r="B53" s="26">
        <v>2016.0</v>
      </c>
      <c r="C53" s="26" t="s">
        <v>99</v>
      </c>
      <c r="D53" s="27">
        <v>52.0</v>
      </c>
      <c r="E53" s="27">
        <v>74.0</v>
      </c>
      <c r="F53" s="27">
        <v>75.0</v>
      </c>
      <c r="G53" s="27">
        <v>69.0</v>
      </c>
      <c r="H53" s="27">
        <v>76.0</v>
      </c>
      <c r="I53" s="27">
        <v>294.0</v>
      </c>
      <c r="J53" s="26">
        <f>+14</f>
        <v>14</v>
      </c>
      <c r="K53" s="28">
        <v>58000.0</v>
      </c>
      <c r="L53" s="27">
        <v>41.0</v>
      </c>
      <c r="M53" s="27">
        <v>51.0</v>
      </c>
      <c r="N53" s="27">
        <v>40.0</v>
      </c>
      <c r="O53" s="27">
        <v>52.0</v>
      </c>
      <c r="P53" s="27">
        <v>17.0</v>
      </c>
      <c r="Q53" s="26" t="s">
        <v>349</v>
      </c>
      <c r="R53" s="29">
        <v>314.4</v>
      </c>
      <c r="S53" s="27">
        <v>31.0</v>
      </c>
      <c r="T53" s="27">
        <v>33.0</v>
      </c>
      <c r="U53" s="26">
        <v>52.0</v>
      </c>
      <c r="V53" s="27">
        <v>27.3</v>
      </c>
      <c r="W53" s="27">
        <v>109.0</v>
      </c>
      <c r="X53" s="26" t="s">
        <v>367</v>
      </c>
      <c r="Y53" s="27" t="s">
        <v>28</v>
      </c>
      <c r="Z53" s="27">
        <f>+13</f>
        <v>13</v>
      </c>
      <c r="AA53" s="27">
        <f t="shared" ref="AA53:AA55" si="14">+1</f>
        <v>1</v>
      </c>
      <c r="AB53" s="27">
        <v>0.0</v>
      </c>
      <c r="AC53" s="27">
        <v>9.0</v>
      </c>
      <c r="AD53" s="27">
        <v>43.0</v>
      </c>
      <c r="AE53" s="27">
        <v>17.0</v>
      </c>
      <c r="AF53" s="27">
        <v>3.0</v>
      </c>
      <c r="AG53" s="29">
        <v>37.0</v>
      </c>
    </row>
    <row r="54">
      <c r="A54" s="26" t="s">
        <v>321</v>
      </c>
      <c r="B54" s="26">
        <v>2016.0</v>
      </c>
      <c r="C54" s="26" t="s">
        <v>459</v>
      </c>
      <c r="D54" s="27">
        <v>57.0</v>
      </c>
      <c r="E54" s="27">
        <v>78.0</v>
      </c>
      <c r="F54" s="27">
        <v>78.0</v>
      </c>
      <c r="G54" s="27">
        <v>73.0</v>
      </c>
      <c r="H54" s="27">
        <v>75.0</v>
      </c>
      <c r="I54" s="27">
        <v>304.0</v>
      </c>
      <c r="J54" s="26">
        <f>+24</f>
        <v>24</v>
      </c>
      <c r="K54" s="28">
        <v>53000.0</v>
      </c>
      <c r="L54" s="27">
        <v>55.0</v>
      </c>
      <c r="M54" s="27">
        <v>58.0</v>
      </c>
      <c r="N54" s="27">
        <v>57.0</v>
      </c>
      <c r="O54" s="27">
        <v>57.0</v>
      </c>
      <c r="P54" s="27">
        <v>20.0</v>
      </c>
      <c r="Q54" s="26" t="s">
        <v>353</v>
      </c>
      <c r="R54" s="29">
        <v>319.4</v>
      </c>
      <c r="S54" s="27">
        <v>21.0</v>
      </c>
      <c r="T54" s="27">
        <v>31.0</v>
      </c>
      <c r="U54" s="26" t="s">
        <v>330</v>
      </c>
      <c r="V54" s="27">
        <v>30.3</v>
      </c>
      <c r="W54" s="27">
        <v>121.0</v>
      </c>
      <c r="X54" s="26" t="s">
        <v>434</v>
      </c>
      <c r="Y54" s="27">
        <f>+5</f>
        <v>5</v>
      </c>
      <c r="Z54" s="27">
        <f>+18</f>
        <v>18</v>
      </c>
      <c r="AA54" s="27">
        <f t="shared" si="14"/>
        <v>1</v>
      </c>
      <c r="AB54" s="27">
        <v>1.0</v>
      </c>
      <c r="AC54" s="27">
        <v>6.0</v>
      </c>
      <c r="AD54" s="27">
        <v>41.0</v>
      </c>
      <c r="AE54" s="27">
        <v>18.0</v>
      </c>
      <c r="AF54" s="27">
        <v>6.0</v>
      </c>
      <c r="AG54" s="29">
        <v>31.5</v>
      </c>
    </row>
    <row r="55">
      <c r="A55" s="26" t="s">
        <v>321</v>
      </c>
      <c r="B55" s="26">
        <v>2016.0</v>
      </c>
      <c r="C55" s="26" t="s">
        <v>258</v>
      </c>
      <c r="D55" s="27">
        <v>54.0</v>
      </c>
      <c r="E55" s="27">
        <v>74.0</v>
      </c>
      <c r="F55" s="27">
        <v>75.0</v>
      </c>
      <c r="G55" s="27">
        <v>75.0</v>
      </c>
      <c r="H55" s="27">
        <v>72.0</v>
      </c>
      <c r="I55" s="27">
        <v>296.0</v>
      </c>
      <c r="J55" s="26">
        <f>+16</f>
        <v>16</v>
      </c>
      <c r="K55" s="28">
        <v>56000.0</v>
      </c>
      <c r="L55" s="27">
        <v>41.0</v>
      </c>
      <c r="M55" s="27">
        <v>51.0</v>
      </c>
      <c r="N55" s="27">
        <v>55.0</v>
      </c>
      <c r="O55" s="27">
        <v>54.0</v>
      </c>
      <c r="P55" s="27">
        <v>23.0</v>
      </c>
      <c r="Q55" s="26" t="s">
        <v>368</v>
      </c>
      <c r="R55" s="29">
        <v>293.5</v>
      </c>
      <c r="S55" s="27">
        <v>51.0</v>
      </c>
      <c r="T55" s="27">
        <v>42.0</v>
      </c>
      <c r="U55" s="26" t="s">
        <v>350</v>
      </c>
      <c r="V55" s="27">
        <v>30.0</v>
      </c>
      <c r="W55" s="27">
        <v>120.0</v>
      </c>
      <c r="X55" s="26">
        <v>52.0</v>
      </c>
      <c r="Y55" s="27" t="s">
        <v>28</v>
      </c>
      <c r="Z55" s="27">
        <f>+15</f>
        <v>15</v>
      </c>
      <c r="AA55" s="27">
        <f t="shared" si="14"/>
        <v>1</v>
      </c>
      <c r="AB55" s="27">
        <v>0.0</v>
      </c>
      <c r="AC55" s="27">
        <v>5.0</v>
      </c>
      <c r="AD55" s="27">
        <v>49.0</v>
      </c>
      <c r="AE55" s="27">
        <v>15.0</v>
      </c>
      <c r="AF55" s="27">
        <v>3.0</v>
      </c>
      <c r="AG55" s="29">
        <v>29.0</v>
      </c>
    </row>
    <row r="56">
      <c r="A56" s="26" t="s">
        <v>321</v>
      </c>
      <c r="B56" s="26">
        <v>2016.0</v>
      </c>
      <c r="C56" s="26" t="s">
        <v>462</v>
      </c>
      <c r="D56" s="27">
        <v>53.0</v>
      </c>
      <c r="E56" s="27">
        <v>70.0</v>
      </c>
      <c r="F56" s="27">
        <v>76.0</v>
      </c>
      <c r="G56" s="27">
        <v>77.0</v>
      </c>
      <c r="H56" s="27">
        <v>72.0</v>
      </c>
      <c r="I56" s="27">
        <v>295.0</v>
      </c>
      <c r="J56" s="26">
        <f>+15</f>
        <v>15</v>
      </c>
      <c r="K56" s="28">
        <v>57000.0</v>
      </c>
      <c r="L56" s="27">
        <v>18.0</v>
      </c>
      <c r="M56" s="27">
        <v>35.0</v>
      </c>
      <c r="N56" s="27">
        <v>52.0</v>
      </c>
      <c r="O56" s="27">
        <v>53.0</v>
      </c>
      <c r="P56" s="27">
        <v>29.0</v>
      </c>
      <c r="Q56" s="26" t="s">
        <v>326</v>
      </c>
      <c r="R56" s="29">
        <v>312.1</v>
      </c>
      <c r="S56" s="27">
        <v>33.0</v>
      </c>
      <c r="T56" s="27">
        <v>29.0</v>
      </c>
      <c r="U56" s="26">
        <v>57.0</v>
      </c>
      <c r="V56" s="27">
        <v>27.5</v>
      </c>
      <c r="W56" s="27">
        <v>110.0</v>
      </c>
      <c r="X56" s="26" t="s">
        <v>324</v>
      </c>
      <c r="Y56" s="27">
        <f>+4</f>
        <v>4</v>
      </c>
      <c r="Z56" s="27">
        <f>+8</f>
        <v>8</v>
      </c>
      <c r="AA56" s="27">
        <f>+3</f>
        <v>3</v>
      </c>
      <c r="AB56" s="27">
        <v>0.0</v>
      </c>
      <c r="AC56" s="27">
        <v>4.0</v>
      </c>
      <c r="AD56" s="27">
        <v>51.0</v>
      </c>
      <c r="AE56" s="27">
        <v>15.0</v>
      </c>
      <c r="AF56" s="27">
        <v>2.0</v>
      </c>
      <c r="AG56" s="29">
        <v>28.0</v>
      </c>
    </row>
    <row r="57">
      <c r="A57" s="26" t="s">
        <v>321</v>
      </c>
      <c r="B57" s="26">
        <v>2016.0</v>
      </c>
      <c r="C57" s="26" t="s">
        <v>389</v>
      </c>
      <c r="D57" s="27">
        <v>58.0</v>
      </c>
      <c r="E57" s="27">
        <v>82.0</v>
      </c>
      <c r="F57" s="27">
        <v>72.0</v>
      </c>
      <c r="G57" s="27">
        <v>80.0</v>
      </c>
      <c r="H57" s="27">
        <v>74.0</v>
      </c>
      <c r="I57" s="27">
        <v>308.0</v>
      </c>
      <c r="J57" s="26">
        <f>+28</f>
        <v>28</v>
      </c>
      <c r="K57" s="28">
        <v>52000.0</v>
      </c>
      <c r="L57" s="27">
        <v>59.0</v>
      </c>
      <c r="M57" s="27">
        <v>57.0</v>
      </c>
      <c r="N57" s="27">
        <v>58.0</v>
      </c>
      <c r="O57" s="27">
        <v>58.0</v>
      </c>
      <c r="P57" s="27">
        <v>15.0</v>
      </c>
      <c r="Q57" s="26">
        <v>57.0</v>
      </c>
      <c r="R57" s="29">
        <v>299.0</v>
      </c>
      <c r="S57" s="27">
        <v>49.0</v>
      </c>
      <c r="T57" s="27">
        <v>19.0</v>
      </c>
      <c r="U57" s="26">
        <v>58.0</v>
      </c>
      <c r="V57" s="27">
        <v>26.8</v>
      </c>
      <c r="W57" s="27">
        <v>107.0</v>
      </c>
      <c r="X57" s="26">
        <v>4.0</v>
      </c>
      <c r="Y57" s="27">
        <f>+8</f>
        <v>8</v>
      </c>
      <c r="Z57" s="27">
        <f>+18</f>
        <v>18</v>
      </c>
      <c r="AA57" s="27">
        <f>+2</f>
        <v>2</v>
      </c>
      <c r="AB57" s="27">
        <v>0.0</v>
      </c>
      <c r="AC57" s="27">
        <v>9.0</v>
      </c>
      <c r="AD57" s="27">
        <v>35.0</v>
      </c>
      <c r="AE57" s="27">
        <v>19.0</v>
      </c>
      <c r="AF57" s="27">
        <v>9.0</v>
      </c>
      <c r="AG57" s="29">
        <v>26.0</v>
      </c>
    </row>
    <row r="58">
      <c r="A58" s="26" t="s">
        <v>321</v>
      </c>
      <c r="B58" s="26">
        <v>2016.0</v>
      </c>
      <c r="C58" s="26" t="s">
        <v>366</v>
      </c>
      <c r="D58" s="27">
        <v>56.0</v>
      </c>
      <c r="E58" s="27">
        <v>78.0</v>
      </c>
      <c r="F58" s="27">
        <v>71.0</v>
      </c>
      <c r="G58" s="27">
        <v>78.0</v>
      </c>
      <c r="H58" s="27">
        <v>74.0</v>
      </c>
      <c r="I58" s="27">
        <v>301.0</v>
      </c>
      <c r="J58" s="26">
        <f>+21</f>
        <v>21</v>
      </c>
      <c r="K58" s="28">
        <v>54000.0</v>
      </c>
      <c r="L58" s="27">
        <v>55.0</v>
      </c>
      <c r="M58" s="27">
        <v>51.0</v>
      </c>
      <c r="N58" s="27">
        <v>56.0</v>
      </c>
      <c r="O58" s="27">
        <v>56.0</v>
      </c>
      <c r="P58" s="27">
        <v>29.0</v>
      </c>
      <c r="Q58" s="26" t="s">
        <v>326</v>
      </c>
      <c r="R58" s="29">
        <v>302.1</v>
      </c>
      <c r="S58" s="27" t="s">
        <v>381</v>
      </c>
      <c r="T58" s="27">
        <v>35.0</v>
      </c>
      <c r="U58" s="26" t="s">
        <v>345</v>
      </c>
      <c r="V58" s="27">
        <v>30.5</v>
      </c>
      <c r="W58" s="27">
        <v>122.0</v>
      </c>
      <c r="X58" s="26" t="s">
        <v>419</v>
      </c>
      <c r="Y58" s="27">
        <f>+3</f>
        <v>3</v>
      </c>
      <c r="Z58" s="27">
        <f>+14</f>
        <v>14</v>
      </c>
      <c r="AA58" s="27">
        <f>+4</f>
        <v>4</v>
      </c>
      <c r="AB58" s="27">
        <v>0.0</v>
      </c>
      <c r="AC58" s="27">
        <v>5.0</v>
      </c>
      <c r="AD58" s="27">
        <v>45.0</v>
      </c>
      <c r="AE58" s="27">
        <v>19.0</v>
      </c>
      <c r="AF58" s="27">
        <v>3.0</v>
      </c>
      <c r="AG58" s="29">
        <v>25.0</v>
      </c>
    </row>
    <row r="59">
      <c r="A59" s="26" t="s">
        <v>321</v>
      </c>
      <c r="B59" s="26">
        <v>2016.0</v>
      </c>
      <c r="C59" s="26" t="s">
        <v>86</v>
      </c>
      <c r="D59" s="27">
        <v>55.0</v>
      </c>
      <c r="E59" s="27">
        <v>76.0</v>
      </c>
      <c r="F59" s="27">
        <v>72.0</v>
      </c>
      <c r="G59" s="27">
        <v>75.0</v>
      </c>
      <c r="H59" s="27">
        <v>77.0</v>
      </c>
      <c r="I59" s="27">
        <v>300.0</v>
      </c>
      <c r="J59" s="26">
        <f>+20</f>
        <v>20</v>
      </c>
      <c r="K59" s="28">
        <v>55000.0</v>
      </c>
      <c r="L59" s="27">
        <v>51.0</v>
      </c>
      <c r="M59" s="27">
        <v>47.0</v>
      </c>
      <c r="N59" s="27">
        <v>52.0</v>
      </c>
      <c r="O59" s="27">
        <v>55.0</v>
      </c>
      <c r="P59" s="27">
        <v>24.0</v>
      </c>
      <c r="Q59" s="26" t="s">
        <v>344</v>
      </c>
      <c r="R59" s="29">
        <v>318.9</v>
      </c>
      <c r="S59" s="27">
        <v>23.0</v>
      </c>
      <c r="T59" s="27">
        <v>38.0</v>
      </c>
      <c r="U59" s="26" t="s">
        <v>339</v>
      </c>
      <c r="V59" s="27">
        <v>31.8</v>
      </c>
      <c r="W59" s="27">
        <v>127.0</v>
      </c>
      <c r="X59" s="26">
        <v>58.0</v>
      </c>
      <c r="Y59" s="27">
        <f>+7</f>
        <v>7</v>
      </c>
      <c r="Z59" s="27">
        <f>+12</f>
        <v>12</v>
      </c>
      <c r="AA59" s="27">
        <f>+1</f>
        <v>1</v>
      </c>
      <c r="AB59" s="27">
        <v>0.0</v>
      </c>
      <c r="AC59" s="27">
        <v>3.0</v>
      </c>
      <c r="AD59" s="27">
        <v>49.0</v>
      </c>
      <c r="AE59" s="27">
        <v>17.0</v>
      </c>
      <c r="AF59" s="27">
        <v>3.0</v>
      </c>
      <c r="AG59" s="29">
        <v>22.0</v>
      </c>
    </row>
    <row r="60">
      <c r="A60" s="26" t="s">
        <v>321</v>
      </c>
      <c r="B60" s="26">
        <v>2016.0</v>
      </c>
      <c r="C60" s="26" t="s">
        <v>465</v>
      </c>
      <c r="D60" s="27" t="s">
        <v>446</v>
      </c>
      <c r="E60" s="27">
        <v>78.0</v>
      </c>
      <c r="F60" s="27">
        <v>0.0</v>
      </c>
      <c r="G60" s="27">
        <v>0.0</v>
      </c>
      <c r="H60" s="27">
        <v>0.0</v>
      </c>
      <c r="I60" s="27">
        <v>78.0</v>
      </c>
      <c r="J60" s="26">
        <f>+8</f>
        <v>8</v>
      </c>
      <c r="K60" s="28">
        <v>0.0</v>
      </c>
      <c r="L60" s="27">
        <v>55.0</v>
      </c>
      <c r="M60" s="27">
        <v>0.0</v>
      </c>
      <c r="N60" s="27">
        <v>0.0</v>
      </c>
      <c r="O60" s="27">
        <v>0.0</v>
      </c>
      <c r="P60" s="27">
        <v>4.0</v>
      </c>
      <c r="Q60" s="26">
        <v>0.0</v>
      </c>
      <c r="R60" s="29">
        <v>300.5</v>
      </c>
      <c r="S60" s="27">
        <v>0.0</v>
      </c>
      <c r="T60" s="27">
        <v>4.0</v>
      </c>
      <c r="U60" s="26">
        <v>0.0</v>
      </c>
      <c r="V60" s="27">
        <v>26.0</v>
      </c>
      <c r="W60" s="27">
        <v>26.0</v>
      </c>
      <c r="X60" s="26">
        <v>0.0</v>
      </c>
      <c r="Y60" s="27">
        <f t="shared" ref="Y60:Z60" si="15">+4</f>
        <v>4</v>
      </c>
      <c r="Z60" s="27">
        <f t="shared" si="15"/>
        <v>4</v>
      </c>
      <c r="AA60" s="27" t="s">
        <v>28</v>
      </c>
      <c r="AB60" s="27">
        <v>0.0</v>
      </c>
      <c r="AC60" s="27">
        <v>2.0</v>
      </c>
      <c r="AD60" s="27">
        <v>6.0</v>
      </c>
      <c r="AE60" s="27">
        <v>10.0</v>
      </c>
      <c r="AF60" s="27">
        <v>0.0</v>
      </c>
      <c r="AG60" s="29">
        <v>4.0</v>
      </c>
    </row>
    <row r="61">
      <c r="A61" s="26" t="s">
        <v>321</v>
      </c>
      <c r="B61" s="26">
        <v>2016.0</v>
      </c>
      <c r="C61" s="26" t="s">
        <v>95</v>
      </c>
      <c r="D61" s="27" t="s">
        <v>446</v>
      </c>
      <c r="E61" s="27">
        <v>0.0</v>
      </c>
      <c r="F61" s="27">
        <v>0.0</v>
      </c>
      <c r="G61" s="27">
        <v>0.0</v>
      </c>
      <c r="H61" s="27">
        <v>0.0</v>
      </c>
      <c r="I61" s="27">
        <v>0.0</v>
      </c>
      <c r="J61" s="26" t="s">
        <v>28</v>
      </c>
      <c r="K61" s="28">
        <v>0.0</v>
      </c>
      <c r="L61" s="27">
        <v>0.0</v>
      </c>
      <c r="M61" s="27">
        <v>0.0</v>
      </c>
      <c r="N61" s="27">
        <v>0.0</v>
      </c>
      <c r="O61" s="27">
        <v>0.0</v>
      </c>
      <c r="P61" s="27">
        <v>0.0</v>
      </c>
      <c r="Q61" s="26">
        <v>0.0</v>
      </c>
      <c r="R61" s="29">
        <v>0.0</v>
      </c>
      <c r="S61" s="27">
        <v>0.0</v>
      </c>
      <c r="T61" s="27">
        <v>0.0</v>
      </c>
      <c r="U61" s="26">
        <v>0.0</v>
      </c>
      <c r="V61" s="27">
        <v>0.0</v>
      </c>
      <c r="W61" s="27">
        <v>0.0</v>
      </c>
      <c r="X61" s="26">
        <v>0.0</v>
      </c>
      <c r="Y61" s="27" t="s">
        <v>28</v>
      </c>
      <c r="Z61" s="27" t="s">
        <v>28</v>
      </c>
      <c r="AA61" s="27" t="s">
        <v>28</v>
      </c>
      <c r="AB61" s="27">
        <v>0.0</v>
      </c>
      <c r="AC61" s="27">
        <v>0.0</v>
      </c>
      <c r="AD61" s="27">
        <v>0.0</v>
      </c>
      <c r="AE61" s="27">
        <v>0.0</v>
      </c>
      <c r="AF61" s="27">
        <v>0.0</v>
      </c>
      <c r="AG61" s="29">
        <v>0.0</v>
      </c>
    </row>
    <row r="62">
      <c r="A62" s="26" t="s">
        <v>321</v>
      </c>
      <c r="B62" s="26">
        <v>2016.0</v>
      </c>
      <c r="C62" s="26" t="s">
        <v>117</v>
      </c>
      <c r="D62" s="27" t="s">
        <v>446</v>
      </c>
      <c r="E62" s="27">
        <v>0.0</v>
      </c>
      <c r="F62" s="27">
        <v>0.0</v>
      </c>
      <c r="G62" s="27">
        <v>0.0</v>
      </c>
      <c r="H62" s="27">
        <v>0.0</v>
      </c>
      <c r="I62" s="27">
        <v>0.0</v>
      </c>
      <c r="J62" s="26" t="s">
        <v>28</v>
      </c>
      <c r="K62" s="28">
        <v>0.0</v>
      </c>
      <c r="L62" s="27">
        <v>0.0</v>
      </c>
      <c r="M62" s="27">
        <v>0.0</v>
      </c>
      <c r="N62" s="27">
        <v>0.0</v>
      </c>
      <c r="O62" s="27">
        <v>0.0</v>
      </c>
      <c r="P62" s="27">
        <v>0.0</v>
      </c>
      <c r="Q62" s="26">
        <v>0.0</v>
      </c>
      <c r="R62" s="29">
        <v>0.0</v>
      </c>
      <c r="S62" s="27">
        <v>0.0</v>
      </c>
      <c r="T62" s="27">
        <v>0.0</v>
      </c>
      <c r="U62" s="26">
        <v>0.0</v>
      </c>
      <c r="V62" s="27">
        <v>0.0</v>
      </c>
      <c r="W62" s="27">
        <v>0.0</v>
      </c>
      <c r="X62" s="26">
        <v>0.0</v>
      </c>
      <c r="Y62" s="27" t="s">
        <v>28</v>
      </c>
      <c r="Z62" s="27" t="s">
        <v>28</v>
      </c>
      <c r="AA62" s="27" t="s">
        <v>28</v>
      </c>
      <c r="AB62" s="27">
        <v>0.0</v>
      </c>
      <c r="AC62" s="27">
        <v>0.0</v>
      </c>
      <c r="AD62" s="27">
        <v>0.0</v>
      </c>
      <c r="AE62" s="27">
        <v>0.0</v>
      </c>
      <c r="AF62" s="27">
        <v>0.0</v>
      </c>
      <c r="AG62" s="29">
        <v>0.0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3.14"/>
    <col customWidth="1" min="2" max="2" width="4.43"/>
    <col customWidth="1" min="3" max="3" width="20.29"/>
    <col customWidth="1" min="4" max="4" width="4.86"/>
    <col customWidth="1" min="5" max="8" width="2.86"/>
    <col customWidth="1" min="9" max="10" width="3.57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20" t="s">
        <v>278</v>
      </c>
      <c r="B1" s="20" t="s">
        <v>279</v>
      </c>
      <c r="C1" s="20" t="s">
        <v>20</v>
      </c>
      <c r="D1" s="21" t="s">
        <v>280</v>
      </c>
      <c r="E1" s="21" t="s">
        <v>281</v>
      </c>
      <c r="F1" s="21" t="s">
        <v>283</v>
      </c>
      <c r="G1" s="21" t="s">
        <v>285</v>
      </c>
      <c r="H1" s="21" t="s">
        <v>286</v>
      </c>
      <c r="I1" s="21" t="s">
        <v>287</v>
      </c>
      <c r="J1" s="20" t="s">
        <v>290</v>
      </c>
      <c r="K1" s="22" t="s">
        <v>292</v>
      </c>
      <c r="L1" s="21" t="s">
        <v>303</v>
      </c>
      <c r="M1" s="21" t="s">
        <v>304</v>
      </c>
      <c r="N1" s="21" t="s">
        <v>305</v>
      </c>
      <c r="O1" s="21" t="s">
        <v>306</v>
      </c>
      <c r="P1" s="21" t="s">
        <v>307</v>
      </c>
      <c r="Q1" s="20" t="s">
        <v>11</v>
      </c>
      <c r="R1" s="24" t="s">
        <v>308</v>
      </c>
      <c r="S1" s="21" t="s">
        <v>11</v>
      </c>
      <c r="T1" s="21" t="s">
        <v>309</v>
      </c>
      <c r="U1" s="20" t="s">
        <v>11</v>
      </c>
      <c r="V1" s="21" t="s">
        <v>310</v>
      </c>
      <c r="W1" s="21" t="s">
        <v>311</v>
      </c>
      <c r="X1" s="20" t="s">
        <v>11</v>
      </c>
      <c r="Y1" s="21" t="s">
        <v>312</v>
      </c>
      <c r="Z1" s="21" t="s">
        <v>313</v>
      </c>
      <c r="AA1" s="21" t="s">
        <v>314</v>
      </c>
      <c r="AB1" s="21" t="s">
        <v>315</v>
      </c>
      <c r="AC1" s="21" t="s">
        <v>316</v>
      </c>
      <c r="AD1" s="21" t="s">
        <v>317</v>
      </c>
      <c r="AE1" s="21" t="s">
        <v>318</v>
      </c>
      <c r="AF1" s="21" t="s">
        <v>319</v>
      </c>
      <c r="AG1" s="24" t="s">
        <v>320</v>
      </c>
    </row>
    <row r="2">
      <c r="A2" s="26" t="s">
        <v>321</v>
      </c>
      <c r="B2" s="26">
        <v>2015.0</v>
      </c>
      <c r="C2" s="26" t="s">
        <v>346</v>
      </c>
      <c r="D2" s="27">
        <v>1.0</v>
      </c>
      <c r="E2" s="27">
        <v>70.0</v>
      </c>
      <c r="F2" s="27">
        <v>66.0</v>
      </c>
      <c r="G2" s="27">
        <v>67.0</v>
      </c>
      <c r="H2" s="27">
        <v>66.0</v>
      </c>
      <c r="I2" s="27">
        <v>269.0</v>
      </c>
      <c r="J2" s="26">
        <v>-11.0</v>
      </c>
      <c r="K2" s="28">
        <v>1570000.0</v>
      </c>
      <c r="L2" s="27">
        <v>22.0</v>
      </c>
      <c r="M2" s="27">
        <v>2.0</v>
      </c>
      <c r="N2" s="27">
        <v>3.0</v>
      </c>
      <c r="O2" s="27">
        <v>1.0</v>
      </c>
      <c r="P2" s="27">
        <v>26.0</v>
      </c>
      <c r="Q2" s="26" t="s">
        <v>347</v>
      </c>
      <c r="R2" s="29">
        <v>324.9</v>
      </c>
      <c r="S2" s="27">
        <v>23.0</v>
      </c>
      <c r="T2" s="27">
        <v>47.0</v>
      </c>
      <c r="U2" s="26" t="s">
        <v>323</v>
      </c>
      <c r="V2" s="27">
        <v>26.8</v>
      </c>
      <c r="W2" s="27">
        <v>107.0</v>
      </c>
      <c r="X2" s="26" t="s">
        <v>331</v>
      </c>
      <c r="Y2" s="27">
        <v>-1.0</v>
      </c>
      <c r="Z2" s="27">
        <v>-5.0</v>
      </c>
      <c r="AA2" s="27">
        <v>-5.0</v>
      </c>
      <c r="AB2" s="27">
        <v>0.0</v>
      </c>
      <c r="AC2" s="27">
        <v>18.0</v>
      </c>
      <c r="AD2" s="27">
        <v>47.0</v>
      </c>
      <c r="AE2" s="27">
        <v>7.0</v>
      </c>
      <c r="AF2" s="27">
        <v>0.0</v>
      </c>
      <c r="AG2" s="29">
        <v>104.0</v>
      </c>
    </row>
    <row r="3">
      <c r="A3" s="26" t="s">
        <v>321</v>
      </c>
      <c r="B3" s="26">
        <v>2015.0</v>
      </c>
      <c r="C3" s="26" t="s">
        <v>82</v>
      </c>
      <c r="D3" s="27">
        <v>2.0</v>
      </c>
      <c r="E3" s="27">
        <v>70.0</v>
      </c>
      <c r="F3" s="27">
        <v>66.0</v>
      </c>
      <c r="G3" s="27">
        <v>69.0</v>
      </c>
      <c r="H3" s="27">
        <v>66.0</v>
      </c>
      <c r="I3" s="27">
        <v>271.0</v>
      </c>
      <c r="J3" s="26">
        <v>-9.0</v>
      </c>
      <c r="K3" s="28">
        <v>930000.0</v>
      </c>
      <c r="L3" s="27">
        <v>22.0</v>
      </c>
      <c r="M3" s="27">
        <v>2.0</v>
      </c>
      <c r="N3" s="27">
        <v>4.0</v>
      </c>
      <c r="O3" s="27">
        <v>2.0</v>
      </c>
      <c r="P3" s="27">
        <v>26.0</v>
      </c>
      <c r="Q3" s="26" t="s">
        <v>347</v>
      </c>
      <c r="R3" s="29">
        <v>362.1</v>
      </c>
      <c r="S3" s="27">
        <v>1.0</v>
      </c>
      <c r="T3" s="27">
        <v>52.0</v>
      </c>
      <c r="U3" s="26">
        <v>1.0</v>
      </c>
      <c r="V3" s="27">
        <v>29.3</v>
      </c>
      <c r="W3" s="27">
        <v>117.0</v>
      </c>
      <c r="X3" s="26" t="s">
        <v>348</v>
      </c>
      <c r="Y3" s="27">
        <f>+3</f>
        <v>3</v>
      </c>
      <c r="Z3" s="27">
        <v>-7.0</v>
      </c>
      <c r="AA3" s="27">
        <v>-5.0</v>
      </c>
      <c r="AB3" s="27">
        <v>0.0</v>
      </c>
      <c r="AC3" s="27">
        <v>18.0</v>
      </c>
      <c r="AD3" s="27">
        <v>45.0</v>
      </c>
      <c r="AE3" s="27">
        <v>9.0</v>
      </c>
      <c r="AF3" s="27">
        <v>0.0</v>
      </c>
      <c r="AG3" s="29">
        <v>92.0</v>
      </c>
    </row>
    <row r="4">
      <c r="A4" s="26" t="s">
        <v>321</v>
      </c>
      <c r="B4" s="26">
        <v>2015.0</v>
      </c>
      <c r="C4" s="26" t="s">
        <v>352</v>
      </c>
      <c r="D4" s="27" t="s">
        <v>328</v>
      </c>
      <c r="E4" s="27">
        <v>66.0</v>
      </c>
      <c r="F4" s="27">
        <v>66.0</v>
      </c>
      <c r="G4" s="27">
        <v>69.0</v>
      </c>
      <c r="H4" s="27">
        <v>72.0</v>
      </c>
      <c r="I4" s="27">
        <v>273.0</v>
      </c>
      <c r="J4" s="26">
        <v>-7.0</v>
      </c>
      <c r="K4" s="28">
        <v>470000.0</v>
      </c>
      <c r="L4" s="27">
        <v>2.0</v>
      </c>
      <c r="M4" s="27">
        <v>1.0</v>
      </c>
      <c r="N4" s="27">
        <v>1.0</v>
      </c>
      <c r="O4" s="27">
        <v>3.0</v>
      </c>
      <c r="P4" s="27">
        <v>23.0</v>
      </c>
      <c r="Q4" s="26" t="s">
        <v>353</v>
      </c>
      <c r="R4" s="29">
        <v>303.8</v>
      </c>
      <c r="S4" s="27" t="s">
        <v>354</v>
      </c>
      <c r="T4" s="27">
        <v>46.0</v>
      </c>
      <c r="U4" s="26" t="s">
        <v>326</v>
      </c>
      <c r="V4" s="27">
        <v>27.8</v>
      </c>
      <c r="W4" s="27">
        <v>111.0</v>
      </c>
      <c r="X4" s="26" t="s">
        <v>355</v>
      </c>
      <c r="Y4" s="27">
        <f>+2</f>
        <v>2</v>
      </c>
      <c r="Z4" s="27">
        <v>-5.0</v>
      </c>
      <c r="AA4" s="27">
        <v>-4.0</v>
      </c>
      <c r="AB4" s="27">
        <v>0.0</v>
      </c>
      <c r="AC4" s="27">
        <v>18.0</v>
      </c>
      <c r="AD4" s="27">
        <v>43.0</v>
      </c>
      <c r="AE4" s="27">
        <v>11.0</v>
      </c>
      <c r="AF4" s="27">
        <v>0.0</v>
      </c>
      <c r="AG4" s="29">
        <v>88.0</v>
      </c>
    </row>
    <row r="5">
      <c r="A5" s="26" t="s">
        <v>321</v>
      </c>
      <c r="B5" s="26">
        <v>2015.0</v>
      </c>
      <c r="C5" s="26" t="s">
        <v>357</v>
      </c>
      <c r="D5" s="27">
        <v>5.0</v>
      </c>
      <c r="E5" s="27">
        <v>68.0</v>
      </c>
      <c r="F5" s="27">
        <v>70.0</v>
      </c>
      <c r="G5" s="27">
        <v>68.0</v>
      </c>
      <c r="H5" s="27">
        <v>68.0</v>
      </c>
      <c r="I5" s="27">
        <v>274.0</v>
      </c>
      <c r="J5" s="26">
        <v>-6.0</v>
      </c>
      <c r="K5" s="28">
        <v>330000.0</v>
      </c>
      <c r="L5" s="27">
        <v>6.0</v>
      </c>
      <c r="M5" s="27">
        <v>8.0</v>
      </c>
      <c r="N5" s="27">
        <v>8.0</v>
      </c>
      <c r="O5" s="27">
        <v>5.0</v>
      </c>
      <c r="P5" s="27">
        <v>21.0</v>
      </c>
      <c r="Q5" s="26" t="s">
        <v>358</v>
      </c>
      <c r="R5" s="29">
        <v>340.3</v>
      </c>
      <c r="S5" s="27">
        <v>3.0</v>
      </c>
      <c r="T5" s="27">
        <v>42.0</v>
      </c>
      <c r="U5" s="26" t="s">
        <v>359</v>
      </c>
      <c r="V5" s="27">
        <v>27.0</v>
      </c>
      <c r="W5" s="27">
        <v>108.0</v>
      </c>
      <c r="X5" s="26" t="s">
        <v>360</v>
      </c>
      <c r="Y5" s="27" t="s">
        <v>28</v>
      </c>
      <c r="Z5" s="27">
        <f>+1</f>
        <v>1</v>
      </c>
      <c r="AA5" s="27">
        <v>-7.0</v>
      </c>
      <c r="AB5" s="27">
        <v>0.0</v>
      </c>
      <c r="AC5" s="27">
        <v>21.0</v>
      </c>
      <c r="AD5" s="27">
        <v>36.0</v>
      </c>
      <c r="AE5" s="27">
        <v>15.0</v>
      </c>
      <c r="AF5" s="27">
        <v>0.0</v>
      </c>
      <c r="AG5" s="29">
        <v>87.5</v>
      </c>
    </row>
    <row r="6">
      <c r="A6" s="26" t="s">
        <v>321</v>
      </c>
      <c r="B6" s="26">
        <v>2015.0</v>
      </c>
      <c r="C6" s="28" t="s">
        <v>50</v>
      </c>
      <c r="D6" s="27" t="s">
        <v>328</v>
      </c>
      <c r="E6" s="27">
        <v>67.0</v>
      </c>
      <c r="F6" s="27">
        <v>71.0</v>
      </c>
      <c r="G6" s="27">
        <v>63.0</v>
      </c>
      <c r="H6" s="27">
        <v>72.0</v>
      </c>
      <c r="I6" s="27">
        <v>273.0</v>
      </c>
      <c r="J6" s="28">
        <v>-7.0</v>
      </c>
      <c r="K6" s="28">
        <v>470000.0</v>
      </c>
      <c r="L6" s="27">
        <v>4.0</v>
      </c>
      <c r="M6" s="27">
        <v>8.0</v>
      </c>
      <c r="N6" s="27">
        <v>1.0</v>
      </c>
      <c r="O6" s="27">
        <v>3.0</v>
      </c>
      <c r="P6" s="27">
        <v>35.0</v>
      </c>
      <c r="Q6" s="26" t="s">
        <v>364</v>
      </c>
      <c r="R6" s="29">
        <v>332.3</v>
      </c>
      <c r="S6" s="27">
        <v>11.0</v>
      </c>
      <c r="T6" s="27">
        <v>51.0</v>
      </c>
      <c r="U6" s="26">
        <v>2.0</v>
      </c>
      <c r="V6" s="27">
        <v>29.5</v>
      </c>
      <c r="W6" s="27">
        <v>118.0</v>
      </c>
      <c r="X6" s="26" t="s">
        <v>365</v>
      </c>
      <c r="Y6" s="27" t="s">
        <v>28</v>
      </c>
      <c r="Z6" s="27">
        <v>-3.0</v>
      </c>
      <c r="AA6" s="27">
        <v>-4.0</v>
      </c>
      <c r="AB6" s="27">
        <v>0.0</v>
      </c>
      <c r="AC6" s="27">
        <v>13.0</v>
      </c>
      <c r="AD6" s="27">
        <v>53.0</v>
      </c>
      <c r="AE6" s="27">
        <v>6.0</v>
      </c>
      <c r="AF6" s="27">
        <v>0.0</v>
      </c>
      <c r="AG6" s="29">
        <v>80.5</v>
      </c>
    </row>
    <row r="7">
      <c r="A7" s="26" t="s">
        <v>321</v>
      </c>
      <c r="B7" s="26">
        <v>2015.0</v>
      </c>
      <c r="C7" s="26" t="s">
        <v>366</v>
      </c>
      <c r="D7" s="27" t="s">
        <v>367</v>
      </c>
      <c r="E7" s="27">
        <v>65.0</v>
      </c>
      <c r="F7" s="27">
        <v>72.0</v>
      </c>
      <c r="G7" s="27">
        <v>70.0</v>
      </c>
      <c r="H7" s="27">
        <v>68.0</v>
      </c>
      <c r="I7" s="27">
        <v>275.0</v>
      </c>
      <c r="J7" s="26">
        <v>-5.0</v>
      </c>
      <c r="K7" s="28">
        <v>219000.0</v>
      </c>
      <c r="L7" s="27">
        <v>1.0</v>
      </c>
      <c r="M7" s="27">
        <v>5.0</v>
      </c>
      <c r="N7" s="27">
        <v>11.0</v>
      </c>
      <c r="O7" s="27">
        <v>6.0</v>
      </c>
      <c r="P7" s="27">
        <v>35.0</v>
      </c>
      <c r="Q7" s="26" t="s">
        <v>364</v>
      </c>
      <c r="R7" s="29">
        <v>318.1</v>
      </c>
      <c r="S7" s="27">
        <v>32.0</v>
      </c>
      <c r="T7" s="27">
        <v>40.0</v>
      </c>
      <c r="U7" s="26" t="s">
        <v>369</v>
      </c>
      <c r="V7" s="27">
        <v>26.8</v>
      </c>
      <c r="W7" s="27">
        <v>107.0</v>
      </c>
      <c r="X7" s="26" t="s">
        <v>331</v>
      </c>
      <c r="Y7" s="27">
        <f t="shared" ref="Y7:Y8" si="1">+2</f>
        <v>2</v>
      </c>
      <c r="Z7" s="27">
        <v>-5.0</v>
      </c>
      <c r="AA7" s="27">
        <v>-2.0</v>
      </c>
      <c r="AB7" s="27">
        <v>0.0</v>
      </c>
      <c r="AC7" s="27">
        <v>15.0</v>
      </c>
      <c r="AD7" s="27">
        <v>47.0</v>
      </c>
      <c r="AE7" s="27">
        <v>10.0</v>
      </c>
      <c r="AF7" s="27">
        <v>0.0</v>
      </c>
      <c r="AG7" s="29">
        <v>75.5</v>
      </c>
    </row>
    <row r="8">
      <c r="A8" s="26" t="s">
        <v>321</v>
      </c>
      <c r="B8" s="26">
        <v>2015.0</v>
      </c>
      <c r="C8" s="26" t="s">
        <v>95</v>
      </c>
      <c r="D8" s="27" t="s">
        <v>367</v>
      </c>
      <c r="E8" s="27">
        <v>69.0</v>
      </c>
      <c r="F8" s="27">
        <v>69.0</v>
      </c>
      <c r="G8" s="27">
        <v>68.0</v>
      </c>
      <c r="H8" s="27">
        <v>69.0</v>
      </c>
      <c r="I8" s="27">
        <v>275.0</v>
      </c>
      <c r="J8" s="26">
        <v>-5.0</v>
      </c>
      <c r="K8" s="28">
        <v>219000.0</v>
      </c>
      <c r="L8" s="27">
        <v>14.0</v>
      </c>
      <c r="M8" s="27">
        <v>8.0</v>
      </c>
      <c r="N8" s="27">
        <v>8.0</v>
      </c>
      <c r="O8" s="27">
        <v>6.0</v>
      </c>
      <c r="P8" s="27">
        <v>23.0</v>
      </c>
      <c r="Q8" s="26" t="s">
        <v>353</v>
      </c>
      <c r="R8" s="29">
        <v>328.0</v>
      </c>
      <c r="S8" s="27" t="s">
        <v>370</v>
      </c>
      <c r="T8" s="27">
        <v>47.0</v>
      </c>
      <c r="U8" s="26" t="s">
        <v>323</v>
      </c>
      <c r="V8" s="27">
        <v>28.8</v>
      </c>
      <c r="W8" s="27">
        <v>115.0</v>
      </c>
      <c r="X8" s="26" t="s">
        <v>330</v>
      </c>
      <c r="Y8" s="27">
        <f t="shared" si="1"/>
        <v>2</v>
      </c>
      <c r="Z8" s="27">
        <v>-4.0</v>
      </c>
      <c r="AA8" s="27">
        <v>-3.0</v>
      </c>
      <c r="AB8" s="27">
        <v>0.0</v>
      </c>
      <c r="AC8" s="27">
        <v>15.0</v>
      </c>
      <c r="AD8" s="27">
        <v>47.0</v>
      </c>
      <c r="AE8" s="27">
        <v>10.0</v>
      </c>
      <c r="AF8" s="27">
        <v>0.0</v>
      </c>
      <c r="AG8" s="29">
        <v>75.5</v>
      </c>
    </row>
    <row r="9">
      <c r="A9" s="26" t="s">
        <v>321</v>
      </c>
      <c r="B9" s="26">
        <v>2015.0</v>
      </c>
      <c r="C9" s="26" t="s">
        <v>109</v>
      </c>
      <c r="D9" s="27" t="s">
        <v>367</v>
      </c>
      <c r="E9" s="27">
        <v>68.0</v>
      </c>
      <c r="F9" s="27">
        <v>69.0</v>
      </c>
      <c r="G9" s="27">
        <v>68.0</v>
      </c>
      <c r="H9" s="27">
        <v>70.0</v>
      </c>
      <c r="I9" s="27">
        <v>275.0</v>
      </c>
      <c r="J9" s="26">
        <v>-5.0</v>
      </c>
      <c r="K9" s="28">
        <v>219000.0</v>
      </c>
      <c r="L9" s="27">
        <v>6.0</v>
      </c>
      <c r="M9" s="27">
        <v>5.0</v>
      </c>
      <c r="N9" s="27">
        <v>4.0</v>
      </c>
      <c r="O9" s="27">
        <v>6.0</v>
      </c>
      <c r="P9" s="27">
        <v>27.0</v>
      </c>
      <c r="Q9" s="26" t="s">
        <v>359</v>
      </c>
      <c r="R9" s="29">
        <v>325.6</v>
      </c>
      <c r="S9" s="27" t="s">
        <v>329</v>
      </c>
      <c r="T9" s="27">
        <v>48.0</v>
      </c>
      <c r="U9" s="26" t="s">
        <v>328</v>
      </c>
      <c r="V9" s="27">
        <v>29.3</v>
      </c>
      <c r="W9" s="27">
        <v>117.0</v>
      </c>
      <c r="X9" s="26" t="s">
        <v>348</v>
      </c>
      <c r="Y9" s="27">
        <v>-1.0</v>
      </c>
      <c r="Z9" s="27">
        <v>-1.0</v>
      </c>
      <c r="AA9" s="27">
        <v>-3.0</v>
      </c>
      <c r="AB9" s="27">
        <v>0.0</v>
      </c>
      <c r="AC9" s="27">
        <v>14.0</v>
      </c>
      <c r="AD9" s="27">
        <v>49.0</v>
      </c>
      <c r="AE9" s="27">
        <v>9.0</v>
      </c>
      <c r="AF9" s="27">
        <v>0.0</v>
      </c>
      <c r="AG9" s="29">
        <v>74.0</v>
      </c>
    </row>
    <row r="10">
      <c r="A10" s="26" t="s">
        <v>321</v>
      </c>
      <c r="B10" s="26">
        <v>2015.0</v>
      </c>
      <c r="C10" s="26" t="s">
        <v>337</v>
      </c>
      <c r="D10" s="27" t="s">
        <v>367</v>
      </c>
      <c r="E10" s="27">
        <v>70.0</v>
      </c>
      <c r="F10" s="27">
        <v>71.0</v>
      </c>
      <c r="G10" s="27">
        <v>66.0</v>
      </c>
      <c r="H10" s="27">
        <v>68.0</v>
      </c>
      <c r="I10" s="27">
        <v>275.0</v>
      </c>
      <c r="J10" s="26">
        <v>-5.0</v>
      </c>
      <c r="K10" s="28">
        <v>219000.0</v>
      </c>
      <c r="L10" s="27">
        <v>22.0</v>
      </c>
      <c r="M10" s="27">
        <v>26.0</v>
      </c>
      <c r="N10" s="27">
        <v>11.0</v>
      </c>
      <c r="O10" s="27">
        <v>6.0</v>
      </c>
      <c r="P10" s="27">
        <v>27.0</v>
      </c>
      <c r="Q10" s="26" t="s">
        <v>359</v>
      </c>
      <c r="R10" s="29">
        <v>312.8</v>
      </c>
      <c r="S10" s="27">
        <v>51.0</v>
      </c>
      <c r="T10" s="27">
        <v>42.0</v>
      </c>
      <c r="U10" s="26" t="s">
        <v>359</v>
      </c>
      <c r="V10" s="27">
        <v>27.0</v>
      </c>
      <c r="W10" s="27">
        <v>108.0</v>
      </c>
      <c r="X10" s="26" t="s">
        <v>360</v>
      </c>
      <c r="Y10" s="27" t="s">
        <v>28</v>
      </c>
      <c r="Z10" s="27" t="s">
        <v>28</v>
      </c>
      <c r="AA10" s="27">
        <v>-5.0</v>
      </c>
      <c r="AB10" s="27">
        <v>0.0</v>
      </c>
      <c r="AC10" s="27">
        <v>14.0</v>
      </c>
      <c r="AD10" s="27">
        <v>49.0</v>
      </c>
      <c r="AE10" s="27">
        <v>9.0</v>
      </c>
      <c r="AF10" s="27">
        <v>0.0</v>
      </c>
      <c r="AG10" s="29">
        <v>74.0</v>
      </c>
    </row>
    <row r="11">
      <c r="A11" s="26" t="s">
        <v>321</v>
      </c>
      <c r="B11" s="26">
        <v>2015.0</v>
      </c>
      <c r="C11" s="26" t="s">
        <v>40</v>
      </c>
      <c r="D11" s="27" t="s">
        <v>324</v>
      </c>
      <c r="E11" s="27">
        <v>70.0</v>
      </c>
      <c r="F11" s="27">
        <v>68.0</v>
      </c>
      <c r="G11" s="27">
        <v>72.0</v>
      </c>
      <c r="H11" s="27">
        <v>66.0</v>
      </c>
      <c r="I11" s="27">
        <v>276.0</v>
      </c>
      <c r="J11" s="26">
        <v>-4.0</v>
      </c>
      <c r="K11" s="28">
        <v>149500.0</v>
      </c>
      <c r="L11" s="27">
        <v>22.0</v>
      </c>
      <c r="M11" s="27">
        <v>8.0</v>
      </c>
      <c r="N11" s="27">
        <v>17.0</v>
      </c>
      <c r="O11" s="27">
        <v>10.0</v>
      </c>
      <c r="P11" s="27">
        <v>26.0</v>
      </c>
      <c r="Q11" s="26" t="s">
        <v>347</v>
      </c>
      <c r="R11" s="29">
        <v>320.6</v>
      </c>
      <c r="S11" s="27">
        <v>28.0</v>
      </c>
      <c r="T11" s="27">
        <v>38.0</v>
      </c>
      <c r="U11" s="26">
        <v>51.0</v>
      </c>
      <c r="V11" s="27">
        <v>25.3</v>
      </c>
      <c r="W11" s="27">
        <v>101.0</v>
      </c>
      <c r="X11" s="26">
        <v>1.0</v>
      </c>
      <c r="Y11" s="27">
        <f>+4</f>
        <v>4</v>
      </c>
      <c r="Z11" s="27">
        <v>-9.0</v>
      </c>
      <c r="AA11" s="27">
        <f>+1</f>
        <v>1</v>
      </c>
      <c r="AB11" s="27">
        <v>0.0</v>
      </c>
      <c r="AC11" s="27">
        <v>17.0</v>
      </c>
      <c r="AD11" s="27">
        <v>43.0</v>
      </c>
      <c r="AE11" s="27">
        <v>11.0</v>
      </c>
      <c r="AF11" s="27">
        <v>1.0</v>
      </c>
      <c r="AG11" s="29">
        <v>73.0</v>
      </c>
    </row>
    <row r="12">
      <c r="A12" s="26" t="s">
        <v>321</v>
      </c>
      <c r="B12" s="26">
        <v>2015.0</v>
      </c>
      <c r="C12" s="26" t="s">
        <v>377</v>
      </c>
      <c r="D12" s="27" t="s">
        <v>332</v>
      </c>
      <c r="E12" s="27">
        <v>69.0</v>
      </c>
      <c r="F12" s="27">
        <v>73.0</v>
      </c>
      <c r="G12" s="27">
        <v>69.0</v>
      </c>
      <c r="H12" s="27">
        <v>66.0</v>
      </c>
      <c r="I12" s="27">
        <v>277.0</v>
      </c>
      <c r="J12" s="26">
        <v>-3.0</v>
      </c>
      <c r="K12" s="28">
        <v>126000.0</v>
      </c>
      <c r="L12" s="27">
        <v>14.0</v>
      </c>
      <c r="M12" s="27">
        <v>34.0</v>
      </c>
      <c r="N12" s="27">
        <v>26.0</v>
      </c>
      <c r="O12" s="27">
        <v>12.0</v>
      </c>
      <c r="P12" s="27">
        <v>28.0</v>
      </c>
      <c r="Q12" s="26" t="s">
        <v>360</v>
      </c>
      <c r="R12" s="29">
        <v>314.9</v>
      </c>
      <c r="S12" s="27">
        <v>46.0</v>
      </c>
      <c r="T12" s="27">
        <v>42.0</v>
      </c>
      <c r="U12" s="26" t="s">
        <v>359</v>
      </c>
      <c r="V12" s="27">
        <v>27.5</v>
      </c>
      <c r="W12" s="27">
        <v>110.0</v>
      </c>
      <c r="X12" s="26" t="s">
        <v>373</v>
      </c>
      <c r="Y12" s="27">
        <f>+1</f>
        <v>1</v>
      </c>
      <c r="Z12" s="27">
        <v>-4.0</v>
      </c>
      <c r="AA12" s="27" t="s">
        <v>28</v>
      </c>
      <c r="AB12" s="27">
        <v>0.0</v>
      </c>
      <c r="AC12" s="27">
        <v>17.0</v>
      </c>
      <c r="AD12" s="27">
        <v>42.0</v>
      </c>
      <c r="AE12" s="27">
        <v>12.0</v>
      </c>
      <c r="AF12" s="27">
        <v>1.0</v>
      </c>
      <c r="AG12" s="29">
        <v>71.0</v>
      </c>
    </row>
    <row r="13">
      <c r="A13" s="26" t="s">
        <v>321</v>
      </c>
      <c r="B13" s="26">
        <v>2015.0</v>
      </c>
      <c r="C13" s="26" t="s">
        <v>378</v>
      </c>
      <c r="D13" s="27" t="s">
        <v>370</v>
      </c>
      <c r="E13" s="27">
        <v>68.0</v>
      </c>
      <c r="F13" s="27">
        <v>72.0</v>
      </c>
      <c r="G13" s="27">
        <v>65.0</v>
      </c>
      <c r="H13" s="27">
        <v>74.0</v>
      </c>
      <c r="I13" s="27">
        <v>279.0</v>
      </c>
      <c r="J13" s="26">
        <v>-1.0</v>
      </c>
      <c r="K13" s="28">
        <v>88500.0</v>
      </c>
      <c r="L13" s="27">
        <v>6.0</v>
      </c>
      <c r="M13" s="27">
        <v>20.0</v>
      </c>
      <c r="N13" s="27">
        <v>4.0</v>
      </c>
      <c r="O13" s="27">
        <v>17.0</v>
      </c>
      <c r="P13" s="27">
        <v>30.0</v>
      </c>
      <c r="Q13" s="26" t="s">
        <v>374</v>
      </c>
      <c r="R13" s="29">
        <v>315.6</v>
      </c>
      <c r="S13" s="27" t="s">
        <v>380</v>
      </c>
      <c r="T13" s="27">
        <v>42.0</v>
      </c>
      <c r="U13" s="26" t="s">
        <v>359</v>
      </c>
      <c r="V13" s="27">
        <v>27.0</v>
      </c>
      <c r="W13" s="27">
        <v>108.0</v>
      </c>
      <c r="X13" s="26" t="s">
        <v>360</v>
      </c>
      <c r="Y13" s="27">
        <f>+3</f>
        <v>3</v>
      </c>
      <c r="Z13" s="27">
        <f>+1</f>
        <v>1</v>
      </c>
      <c r="AA13" s="27">
        <v>-5.0</v>
      </c>
      <c r="AB13" s="27">
        <v>1.0</v>
      </c>
      <c r="AC13" s="27">
        <v>15.0</v>
      </c>
      <c r="AD13" s="27">
        <v>41.0</v>
      </c>
      <c r="AE13" s="27">
        <v>14.0</v>
      </c>
      <c r="AF13" s="27">
        <v>1.0</v>
      </c>
      <c r="AG13" s="29">
        <v>70.5</v>
      </c>
    </row>
    <row r="14">
      <c r="A14" s="26" t="s">
        <v>321</v>
      </c>
      <c r="B14" s="26">
        <v>2015.0</v>
      </c>
      <c r="C14" s="28" t="s">
        <v>228</v>
      </c>
      <c r="D14" s="27" t="s">
        <v>370</v>
      </c>
      <c r="E14" s="27">
        <v>68.0</v>
      </c>
      <c r="F14" s="27">
        <v>70.0</v>
      </c>
      <c r="G14" s="27">
        <v>73.0</v>
      </c>
      <c r="H14" s="27">
        <v>68.0</v>
      </c>
      <c r="I14" s="27">
        <v>279.0</v>
      </c>
      <c r="J14" s="28">
        <v>-1.0</v>
      </c>
      <c r="K14" s="28">
        <v>88500.0</v>
      </c>
      <c r="L14" s="27">
        <v>6.0</v>
      </c>
      <c r="M14" s="27">
        <v>8.0</v>
      </c>
      <c r="N14" s="27">
        <v>26.0</v>
      </c>
      <c r="O14" s="27">
        <v>17.0</v>
      </c>
      <c r="P14" s="27">
        <v>26.0</v>
      </c>
      <c r="Q14" s="26" t="s">
        <v>347</v>
      </c>
      <c r="R14" s="29">
        <v>328.0</v>
      </c>
      <c r="S14" s="27" t="s">
        <v>370</v>
      </c>
      <c r="T14" s="27">
        <v>40.0</v>
      </c>
      <c r="U14" s="26" t="s">
        <v>369</v>
      </c>
      <c r="V14" s="27">
        <v>26.0</v>
      </c>
      <c r="W14" s="27">
        <v>104.0</v>
      </c>
      <c r="X14" s="26" t="s">
        <v>364</v>
      </c>
      <c r="Y14" s="27">
        <v>-3.0</v>
      </c>
      <c r="Z14" s="27">
        <f>+2</f>
        <v>2</v>
      </c>
      <c r="AA14" s="27" t="s">
        <v>28</v>
      </c>
      <c r="AB14" s="27">
        <v>0.0</v>
      </c>
      <c r="AC14" s="27">
        <v>18.0</v>
      </c>
      <c r="AD14" s="27">
        <v>39.0</v>
      </c>
      <c r="AE14" s="27">
        <v>13.0</v>
      </c>
      <c r="AF14" s="27">
        <v>2.0</v>
      </c>
      <c r="AG14" s="29">
        <v>70.0</v>
      </c>
    </row>
    <row r="15">
      <c r="A15" s="26" t="s">
        <v>321</v>
      </c>
      <c r="B15" s="26">
        <v>2015.0</v>
      </c>
      <c r="C15" s="28" t="s">
        <v>99</v>
      </c>
      <c r="D15" s="27" t="s">
        <v>360</v>
      </c>
      <c r="E15" s="27">
        <v>71.0</v>
      </c>
      <c r="F15" s="27">
        <v>67.0</v>
      </c>
      <c r="G15" s="27">
        <v>72.0</v>
      </c>
      <c r="H15" s="27">
        <v>68.0</v>
      </c>
      <c r="I15" s="27">
        <v>278.0</v>
      </c>
      <c r="J15" s="28">
        <v>-2.0</v>
      </c>
      <c r="K15" s="28">
        <v>109000.0</v>
      </c>
      <c r="L15" s="27">
        <v>37.0</v>
      </c>
      <c r="M15" s="27">
        <v>8.0</v>
      </c>
      <c r="N15" s="27">
        <v>17.0</v>
      </c>
      <c r="O15" s="27">
        <v>15.0</v>
      </c>
      <c r="P15" s="27">
        <v>25.0</v>
      </c>
      <c r="Q15" s="26" t="s">
        <v>384</v>
      </c>
      <c r="R15" s="29">
        <v>316.6</v>
      </c>
      <c r="S15" s="27">
        <v>40.0</v>
      </c>
      <c r="T15" s="27">
        <v>45.0</v>
      </c>
      <c r="U15" s="26" t="s">
        <v>332</v>
      </c>
      <c r="V15" s="27">
        <v>27.3</v>
      </c>
      <c r="W15" s="27">
        <v>109.0</v>
      </c>
      <c r="X15" s="26" t="s">
        <v>386</v>
      </c>
      <c r="Y15" s="27">
        <f t="shared" ref="Y15:Y16" si="2">+2</f>
        <v>2</v>
      </c>
      <c r="Z15" s="27">
        <v>-4.0</v>
      </c>
      <c r="AA15" s="27" t="s">
        <v>28</v>
      </c>
      <c r="AB15" s="27">
        <v>0.0</v>
      </c>
      <c r="AC15" s="27">
        <v>16.0</v>
      </c>
      <c r="AD15" s="27">
        <v>43.0</v>
      </c>
      <c r="AE15" s="27">
        <v>12.0</v>
      </c>
      <c r="AF15" s="27">
        <v>1.0</v>
      </c>
      <c r="AG15" s="29">
        <v>68.5</v>
      </c>
    </row>
    <row r="16">
      <c r="A16" s="26" t="s">
        <v>321</v>
      </c>
      <c r="B16" s="26">
        <v>2015.0</v>
      </c>
      <c r="C16" s="26" t="s">
        <v>389</v>
      </c>
      <c r="D16" s="27" t="s">
        <v>332</v>
      </c>
      <c r="E16" s="27">
        <v>73.0</v>
      </c>
      <c r="F16" s="27">
        <v>69.0</v>
      </c>
      <c r="G16" s="27">
        <v>63.0</v>
      </c>
      <c r="H16" s="27">
        <v>72.0</v>
      </c>
      <c r="I16" s="27">
        <v>277.0</v>
      </c>
      <c r="J16" s="26">
        <v>-3.0</v>
      </c>
      <c r="K16" s="28">
        <v>126000.0</v>
      </c>
      <c r="L16" s="27">
        <v>54.0</v>
      </c>
      <c r="M16" s="27">
        <v>34.0</v>
      </c>
      <c r="N16" s="27">
        <v>4.0</v>
      </c>
      <c r="O16" s="27">
        <v>12.0</v>
      </c>
      <c r="P16" s="27">
        <v>21.0</v>
      </c>
      <c r="Q16" s="26" t="s">
        <v>358</v>
      </c>
      <c r="R16" s="29">
        <v>333.8</v>
      </c>
      <c r="S16" s="27">
        <v>9.0</v>
      </c>
      <c r="T16" s="27">
        <v>42.0</v>
      </c>
      <c r="U16" s="26" t="s">
        <v>359</v>
      </c>
      <c r="V16" s="27">
        <v>27.8</v>
      </c>
      <c r="W16" s="27">
        <v>111.0</v>
      </c>
      <c r="X16" s="26" t="s">
        <v>355</v>
      </c>
      <c r="Y16" s="27">
        <f t="shared" si="2"/>
        <v>2</v>
      </c>
      <c r="Z16" s="27">
        <v>-2.0</v>
      </c>
      <c r="AA16" s="27">
        <v>-3.0</v>
      </c>
      <c r="AB16" s="27">
        <v>0.0</v>
      </c>
      <c r="AC16" s="27">
        <v>14.0</v>
      </c>
      <c r="AD16" s="27">
        <v>48.0</v>
      </c>
      <c r="AE16" s="27">
        <v>9.0</v>
      </c>
      <c r="AF16" s="27">
        <v>1.0</v>
      </c>
      <c r="AG16" s="29">
        <v>66.5</v>
      </c>
    </row>
    <row r="17">
      <c r="A17" s="26" t="s">
        <v>321</v>
      </c>
      <c r="B17" s="26">
        <v>2015.0</v>
      </c>
      <c r="C17" s="26" t="s">
        <v>111</v>
      </c>
      <c r="D17" s="27" t="s">
        <v>370</v>
      </c>
      <c r="E17" s="27">
        <v>68.0</v>
      </c>
      <c r="F17" s="27">
        <v>73.0</v>
      </c>
      <c r="G17" s="27">
        <v>71.0</v>
      </c>
      <c r="H17" s="27">
        <v>67.0</v>
      </c>
      <c r="I17" s="27">
        <v>279.0</v>
      </c>
      <c r="J17" s="26">
        <v>-1.0</v>
      </c>
      <c r="K17" s="28">
        <v>88500.0</v>
      </c>
      <c r="L17" s="27">
        <v>6.0</v>
      </c>
      <c r="M17" s="27">
        <v>26.0</v>
      </c>
      <c r="N17" s="27">
        <v>33.0</v>
      </c>
      <c r="O17" s="27">
        <v>17.0</v>
      </c>
      <c r="P17" s="27">
        <v>23.0</v>
      </c>
      <c r="Q17" s="26" t="s">
        <v>353</v>
      </c>
      <c r="R17" s="29">
        <v>330.1</v>
      </c>
      <c r="S17" s="27">
        <v>13.0</v>
      </c>
      <c r="T17" s="27">
        <v>47.0</v>
      </c>
      <c r="U17" s="26" t="s">
        <v>323</v>
      </c>
      <c r="V17" s="27">
        <v>29.0</v>
      </c>
      <c r="W17" s="27">
        <v>116.0</v>
      </c>
      <c r="X17" s="26" t="s">
        <v>390</v>
      </c>
      <c r="Y17" s="27" t="s">
        <v>28</v>
      </c>
      <c r="Z17" s="27">
        <f>+1</f>
        <v>1</v>
      </c>
      <c r="AA17" s="27">
        <v>-2.0</v>
      </c>
      <c r="AB17" s="27">
        <v>0.0</v>
      </c>
      <c r="AC17" s="27">
        <v>16.0</v>
      </c>
      <c r="AD17" s="27">
        <v>42.0</v>
      </c>
      <c r="AE17" s="27">
        <v>13.0</v>
      </c>
      <c r="AF17" s="27">
        <v>1.0</v>
      </c>
      <c r="AG17" s="29">
        <v>66.5</v>
      </c>
    </row>
    <row r="18">
      <c r="A18" s="26" t="s">
        <v>321</v>
      </c>
      <c r="B18" s="26">
        <v>2015.0</v>
      </c>
      <c r="C18" s="26" t="s">
        <v>142</v>
      </c>
      <c r="D18" s="27" t="s">
        <v>332</v>
      </c>
      <c r="E18" s="27">
        <v>69.0</v>
      </c>
      <c r="F18" s="27">
        <v>69.0</v>
      </c>
      <c r="G18" s="27">
        <v>70.0</v>
      </c>
      <c r="H18" s="27">
        <v>69.0</v>
      </c>
      <c r="I18" s="27">
        <v>277.0</v>
      </c>
      <c r="J18" s="26">
        <v>-3.0</v>
      </c>
      <c r="K18" s="28">
        <v>126000.0</v>
      </c>
      <c r="L18" s="27">
        <v>14.0</v>
      </c>
      <c r="M18" s="27">
        <v>8.0</v>
      </c>
      <c r="N18" s="27">
        <v>13.0</v>
      </c>
      <c r="O18" s="27">
        <v>12.0</v>
      </c>
      <c r="P18" s="27">
        <v>20.0</v>
      </c>
      <c r="Q18" s="26" t="s">
        <v>391</v>
      </c>
      <c r="R18" s="29">
        <v>343.6</v>
      </c>
      <c r="S18" s="27">
        <v>2.0</v>
      </c>
      <c r="T18" s="27">
        <v>46.0</v>
      </c>
      <c r="U18" s="26" t="s">
        <v>326</v>
      </c>
      <c r="V18" s="27">
        <v>28.0</v>
      </c>
      <c r="W18" s="27">
        <v>112.0</v>
      </c>
      <c r="X18" s="26" t="s">
        <v>368</v>
      </c>
      <c r="Y18" s="27" t="s">
        <v>28</v>
      </c>
      <c r="Z18" s="27">
        <v>-5.0</v>
      </c>
      <c r="AA18" s="27">
        <f>+2</f>
        <v>2</v>
      </c>
      <c r="AB18" s="27">
        <v>0.0</v>
      </c>
      <c r="AC18" s="27">
        <v>13.0</v>
      </c>
      <c r="AD18" s="27">
        <v>51.0</v>
      </c>
      <c r="AE18" s="27">
        <v>7.0</v>
      </c>
      <c r="AF18" s="27">
        <v>1.0</v>
      </c>
      <c r="AG18" s="29">
        <v>66.0</v>
      </c>
    </row>
    <row r="19">
      <c r="A19" s="26" t="s">
        <v>321</v>
      </c>
      <c r="B19" s="26">
        <v>2015.0</v>
      </c>
      <c r="C19" s="26" t="s">
        <v>64</v>
      </c>
      <c r="D19" s="27" t="s">
        <v>324</v>
      </c>
      <c r="E19" s="27">
        <v>67.0</v>
      </c>
      <c r="F19" s="27">
        <v>72.0</v>
      </c>
      <c r="G19" s="27">
        <v>70.0</v>
      </c>
      <c r="H19" s="27">
        <v>67.0</v>
      </c>
      <c r="I19" s="27">
        <v>276.0</v>
      </c>
      <c r="J19" s="26">
        <v>-4.0</v>
      </c>
      <c r="K19" s="28">
        <v>149500.0</v>
      </c>
      <c r="L19" s="27">
        <v>4.0</v>
      </c>
      <c r="M19" s="27">
        <v>17.0</v>
      </c>
      <c r="N19" s="27">
        <v>15.0</v>
      </c>
      <c r="O19" s="27">
        <v>10.0</v>
      </c>
      <c r="P19" s="27">
        <v>23.0</v>
      </c>
      <c r="Q19" s="26" t="s">
        <v>353</v>
      </c>
      <c r="R19" s="29">
        <v>313.3</v>
      </c>
      <c r="S19" s="27">
        <v>49.0</v>
      </c>
      <c r="T19" s="27">
        <v>42.0</v>
      </c>
      <c r="U19" s="26" t="s">
        <v>359</v>
      </c>
      <c r="V19" s="27">
        <v>26.8</v>
      </c>
      <c r="W19" s="27">
        <v>107.0</v>
      </c>
      <c r="X19" s="26" t="s">
        <v>331</v>
      </c>
      <c r="Y19" s="27">
        <v>-2.0</v>
      </c>
      <c r="Z19" s="27" t="s">
        <v>28</v>
      </c>
      <c r="AA19" s="27">
        <v>-2.0</v>
      </c>
      <c r="AB19" s="27">
        <v>0.0</v>
      </c>
      <c r="AC19" s="27">
        <v>12.0</v>
      </c>
      <c r="AD19" s="27">
        <v>53.0</v>
      </c>
      <c r="AE19" s="27">
        <v>6.0</v>
      </c>
      <c r="AF19" s="27">
        <v>1.0</v>
      </c>
      <c r="AG19" s="29">
        <v>65.5</v>
      </c>
    </row>
    <row r="20">
      <c r="A20" s="26" t="s">
        <v>321</v>
      </c>
      <c r="B20" s="26">
        <v>2015.0</v>
      </c>
      <c r="C20" s="26" t="s">
        <v>78</v>
      </c>
      <c r="D20" s="27" t="s">
        <v>370</v>
      </c>
      <c r="E20" s="27">
        <v>70.0</v>
      </c>
      <c r="F20" s="27">
        <v>70.0</v>
      </c>
      <c r="G20" s="27">
        <v>70.0</v>
      </c>
      <c r="H20" s="27">
        <v>69.0</v>
      </c>
      <c r="I20" s="27">
        <v>279.0</v>
      </c>
      <c r="J20" s="26">
        <v>-1.0</v>
      </c>
      <c r="K20" s="28">
        <v>88500.0</v>
      </c>
      <c r="L20" s="27">
        <v>22.0</v>
      </c>
      <c r="M20" s="27">
        <v>20.0</v>
      </c>
      <c r="N20" s="27">
        <v>17.0</v>
      </c>
      <c r="O20" s="27">
        <v>17.0</v>
      </c>
      <c r="P20" s="27">
        <v>23.0</v>
      </c>
      <c r="Q20" s="26" t="s">
        <v>353</v>
      </c>
      <c r="R20" s="29">
        <v>317.1</v>
      </c>
      <c r="S20" s="27">
        <v>39.0</v>
      </c>
      <c r="T20" s="27">
        <v>45.0</v>
      </c>
      <c r="U20" s="26" t="s">
        <v>332</v>
      </c>
      <c r="V20" s="27">
        <v>28.3</v>
      </c>
      <c r="W20" s="27">
        <v>113.0</v>
      </c>
      <c r="X20" s="26" t="s">
        <v>380</v>
      </c>
      <c r="Y20" s="27">
        <f>+1</f>
        <v>1</v>
      </c>
      <c r="Z20" s="27">
        <f>+4</f>
        <v>4</v>
      </c>
      <c r="AA20" s="27">
        <v>-6.0</v>
      </c>
      <c r="AB20" s="27">
        <v>0.0</v>
      </c>
      <c r="AC20" s="27">
        <v>15.0</v>
      </c>
      <c r="AD20" s="27">
        <v>45.0</v>
      </c>
      <c r="AE20" s="27">
        <v>10.0</v>
      </c>
      <c r="AF20" s="27">
        <v>2.0</v>
      </c>
      <c r="AG20" s="29">
        <v>65.5</v>
      </c>
    </row>
    <row r="21">
      <c r="A21" s="26" t="s">
        <v>321</v>
      </c>
      <c r="B21" s="26">
        <v>2015.0</v>
      </c>
      <c r="C21" s="26" t="s">
        <v>100</v>
      </c>
      <c r="D21" s="27" t="s">
        <v>375</v>
      </c>
      <c r="E21" s="27">
        <v>75.0</v>
      </c>
      <c r="F21" s="27">
        <v>66.0</v>
      </c>
      <c r="G21" s="27">
        <v>71.0</v>
      </c>
      <c r="H21" s="27">
        <v>69.0</v>
      </c>
      <c r="I21" s="27">
        <v>281.0</v>
      </c>
      <c r="J21" s="26">
        <f>+1</f>
        <v>1</v>
      </c>
      <c r="K21" s="28">
        <v>70500.0</v>
      </c>
      <c r="L21" s="27">
        <v>66.0</v>
      </c>
      <c r="M21" s="27">
        <v>26.0</v>
      </c>
      <c r="N21" s="27">
        <v>33.0</v>
      </c>
      <c r="O21" s="27">
        <v>31.0</v>
      </c>
      <c r="P21" s="27">
        <v>26.0</v>
      </c>
      <c r="Q21" s="26" t="s">
        <v>347</v>
      </c>
      <c r="R21" s="29">
        <v>325.6</v>
      </c>
      <c r="S21" s="27" t="s">
        <v>329</v>
      </c>
      <c r="T21" s="27">
        <v>41.0</v>
      </c>
      <c r="U21" s="26" t="s">
        <v>397</v>
      </c>
      <c r="V21" s="27">
        <v>26.8</v>
      </c>
      <c r="W21" s="27">
        <v>107.0</v>
      </c>
      <c r="X21" s="26" t="s">
        <v>331</v>
      </c>
      <c r="Y21" s="27">
        <f>+3</f>
        <v>3</v>
      </c>
      <c r="Z21" s="27">
        <f>+1</f>
        <v>1</v>
      </c>
      <c r="AA21" s="27">
        <v>-3.0</v>
      </c>
      <c r="AB21" s="27">
        <v>0.0</v>
      </c>
      <c r="AC21" s="27">
        <v>17.0</v>
      </c>
      <c r="AD21" s="27">
        <v>39.0</v>
      </c>
      <c r="AE21" s="27">
        <v>14.0</v>
      </c>
      <c r="AF21" s="27">
        <v>2.0</v>
      </c>
      <c r="AG21" s="29">
        <v>63.5</v>
      </c>
    </row>
    <row r="22">
      <c r="A22" s="26" t="s">
        <v>321</v>
      </c>
      <c r="B22" s="26">
        <v>2015.0</v>
      </c>
      <c r="C22" s="26" t="s">
        <v>371</v>
      </c>
      <c r="D22" s="27" t="s">
        <v>370</v>
      </c>
      <c r="E22" s="27">
        <v>69.0</v>
      </c>
      <c r="F22" s="27">
        <v>70.0</v>
      </c>
      <c r="G22" s="27">
        <v>69.0</v>
      </c>
      <c r="H22" s="27">
        <v>71.0</v>
      </c>
      <c r="I22" s="27">
        <v>279.0</v>
      </c>
      <c r="J22" s="26">
        <v>-1.0</v>
      </c>
      <c r="K22" s="28">
        <v>88500.0</v>
      </c>
      <c r="L22" s="27">
        <v>14.0</v>
      </c>
      <c r="M22" s="27">
        <v>17.0</v>
      </c>
      <c r="N22" s="27">
        <v>13.0</v>
      </c>
      <c r="O22" s="27">
        <v>17.0</v>
      </c>
      <c r="P22" s="27">
        <v>37.0</v>
      </c>
      <c r="Q22" s="26">
        <v>1.0</v>
      </c>
      <c r="R22" s="29">
        <v>335.5</v>
      </c>
      <c r="S22" s="27">
        <v>7.0</v>
      </c>
      <c r="T22" s="27">
        <v>43.0</v>
      </c>
      <c r="U22" s="26" t="s">
        <v>401</v>
      </c>
      <c r="V22" s="27">
        <v>28.0</v>
      </c>
      <c r="W22" s="27">
        <v>112.0</v>
      </c>
      <c r="X22" s="26" t="s">
        <v>368</v>
      </c>
      <c r="Y22" s="27">
        <f>+4</f>
        <v>4</v>
      </c>
      <c r="Z22" s="27">
        <v>-3.0</v>
      </c>
      <c r="AA22" s="27">
        <v>-2.0</v>
      </c>
      <c r="AB22" s="27">
        <v>0.0</v>
      </c>
      <c r="AC22" s="27">
        <v>14.0</v>
      </c>
      <c r="AD22" s="27">
        <v>45.0</v>
      </c>
      <c r="AE22" s="27">
        <v>13.0</v>
      </c>
      <c r="AF22" s="27">
        <v>0.0</v>
      </c>
      <c r="AG22" s="29">
        <v>63.0</v>
      </c>
    </row>
    <row r="23">
      <c r="A23" s="26" t="s">
        <v>321</v>
      </c>
      <c r="B23" s="26">
        <v>2015.0</v>
      </c>
      <c r="C23" s="26" t="s">
        <v>167</v>
      </c>
      <c r="D23" s="27" t="s">
        <v>370</v>
      </c>
      <c r="E23" s="27">
        <v>73.0</v>
      </c>
      <c r="F23" s="27">
        <v>69.0</v>
      </c>
      <c r="G23" s="27">
        <v>67.0</v>
      </c>
      <c r="H23" s="27">
        <v>70.0</v>
      </c>
      <c r="I23" s="27">
        <v>279.0</v>
      </c>
      <c r="J23" s="26">
        <v>-1.0</v>
      </c>
      <c r="K23" s="28">
        <v>88500.0</v>
      </c>
      <c r="L23" s="27">
        <v>54.0</v>
      </c>
      <c r="M23" s="27">
        <v>34.0</v>
      </c>
      <c r="N23" s="27">
        <v>15.0</v>
      </c>
      <c r="O23" s="27">
        <v>17.0</v>
      </c>
      <c r="P23" s="27">
        <v>24.0</v>
      </c>
      <c r="Q23" s="26" t="s">
        <v>340</v>
      </c>
      <c r="R23" s="29">
        <v>335.6</v>
      </c>
      <c r="S23" s="27">
        <v>6.0</v>
      </c>
      <c r="T23" s="27">
        <v>42.0</v>
      </c>
      <c r="U23" s="26" t="s">
        <v>359</v>
      </c>
      <c r="V23" s="27">
        <v>27.3</v>
      </c>
      <c r="W23" s="27">
        <v>109.0</v>
      </c>
      <c r="X23" s="26" t="s">
        <v>386</v>
      </c>
      <c r="Y23" s="27">
        <f>+1</f>
        <v>1</v>
      </c>
      <c r="Z23" s="27" t="s">
        <v>28</v>
      </c>
      <c r="AA23" s="27">
        <v>-2.0</v>
      </c>
      <c r="AB23" s="27">
        <v>0.0</v>
      </c>
      <c r="AC23" s="27">
        <v>13.0</v>
      </c>
      <c r="AD23" s="27">
        <v>49.0</v>
      </c>
      <c r="AE23" s="27">
        <v>8.0</v>
      </c>
      <c r="AF23" s="27">
        <v>2.0</v>
      </c>
      <c r="AG23" s="29">
        <v>62.5</v>
      </c>
    </row>
    <row r="24">
      <c r="A24" s="26" t="s">
        <v>321</v>
      </c>
      <c r="B24" s="26">
        <v>2015.0</v>
      </c>
      <c r="C24" s="26" t="s">
        <v>393</v>
      </c>
      <c r="D24" s="27" t="s">
        <v>360</v>
      </c>
      <c r="E24" s="27">
        <v>69.0</v>
      </c>
      <c r="F24" s="27">
        <v>70.0</v>
      </c>
      <c r="G24" s="27">
        <v>71.0</v>
      </c>
      <c r="H24" s="27">
        <v>68.0</v>
      </c>
      <c r="I24" s="27">
        <v>278.0</v>
      </c>
      <c r="J24" s="26">
        <v>-2.0</v>
      </c>
      <c r="K24" s="28">
        <v>109000.0</v>
      </c>
      <c r="L24" s="27">
        <v>14.0</v>
      </c>
      <c r="M24" s="27">
        <v>17.0</v>
      </c>
      <c r="N24" s="27">
        <v>17.0</v>
      </c>
      <c r="O24" s="27">
        <v>15.0</v>
      </c>
      <c r="P24" s="27">
        <v>24.0</v>
      </c>
      <c r="Q24" s="26" t="s">
        <v>340</v>
      </c>
      <c r="R24" s="29">
        <v>307.8</v>
      </c>
      <c r="S24" s="27">
        <v>61.0</v>
      </c>
      <c r="T24" s="27">
        <v>43.0</v>
      </c>
      <c r="U24" s="26" t="s">
        <v>401</v>
      </c>
      <c r="V24" s="27">
        <v>27.8</v>
      </c>
      <c r="W24" s="27">
        <v>111.0</v>
      </c>
      <c r="X24" s="26" t="s">
        <v>355</v>
      </c>
      <c r="Y24" s="27">
        <v>-1.0</v>
      </c>
      <c r="Z24" s="27">
        <f>+3</f>
        <v>3</v>
      </c>
      <c r="AA24" s="27">
        <v>-4.0</v>
      </c>
      <c r="AB24" s="27">
        <v>0.0</v>
      </c>
      <c r="AC24" s="27">
        <v>12.0</v>
      </c>
      <c r="AD24" s="27">
        <v>50.0</v>
      </c>
      <c r="AE24" s="27">
        <v>10.0</v>
      </c>
      <c r="AF24" s="27">
        <v>0.0</v>
      </c>
      <c r="AG24" s="29">
        <v>62.0</v>
      </c>
    </row>
    <row r="25">
      <c r="A25" s="26" t="s">
        <v>321</v>
      </c>
      <c r="B25" s="26">
        <v>2015.0</v>
      </c>
      <c r="C25" s="26" t="s">
        <v>42</v>
      </c>
      <c r="D25" s="27" t="s">
        <v>351</v>
      </c>
      <c r="E25" s="27">
        <v>72.0</v>
      </c>
      <c r="F25" s="27">
        <v>68.0</v>
      </c>
      <c r="G25" s="27">
        <v>72.0</v>
      </c>
      <c r="H25" s="27">
        <v>68.0</v>
      </c>
      <c r="I25" s="27">
        <v>280.0</v>
      </c>
      <c r="J25" s="26" t="s">
        <v>28</v>
      </c>
      <c r="K25" s="28">
        <v>74667.0</v>
      </c>
      <c r="L25" s="27">
        <v>44.0</v>
      </c>
      <c r="M25" s="27">
        <v>20.0</v>
      </c>
      <c r="N25" s="27">
        <v>33.0</v>
      </c>
      <c r="O25" s="27">
        <v>25.0</v>
      </c>
      <c r="P25" s="27">
        <v>35.0</v>
      </c>
      <c r="Q25" s="26" t="s">
        <v>364</v>
      </c>
      <c r="R25" s="29">
        <v>318.8</v>
      </c>
      <c r="S25" s="27">
        <v>31.0</v>
      </c>
      <c r="T25" s="27">
        <v>40.0</v>
      </c>
      <c r="U25" s="26" t="s">
        <v>369</v>
      </c>
      <c r="V25" s="27">
        <v>27.8</v>
      </c>
      <c r="W25" s="27">
        <v>111.0</v>
      </c>
      <c r="X25" s="26" t="s">
        <v>355</v>
      </c>
      <c r="Y25" s="27">
        <f t="shared" ref="Y25:Z25" si="3">+2</f>
        <v>2</v>
      </c>
      <c r="Z25" s="27">
        <f t="shared" si="3"/>
        <v>2</v>
      </c>
      <c r="AA25" s="27">
        <v>-4.0</v>
      </c>
      <c r="AB25" s="27">
        <v>2.0</v>
      </c>
      <c r="AC25" s="27">
        <v>7.0</v>
      </c>
      <c r="AD25" s="27">
        <v>52.0</v>
      </c>
      <c r="AE25" s="27">
        <v>11.0</v>
      </c>
      <c r="AF25" s="27">
        <v>0.0</v>
      </c>
      <c r="AG25" s="29">
        <v>61.5</v>
      </c>
    </row>
    <row r="26">
      <c r="A26" s="26" t="s">
        <v>321</v>
      </c>
      <c r="B26" s="26">
        <v>2015.0</v>
      </c>
      <c r="C26" s="26" t="s">
        <v>408</v>
      </c>
      <c r="D26" s="27" t="s">
        <v>351</v>
      </c>
      <c r="E26" s="27">
        <v>68.0</v>
      </c>
      <c r="F26" s="27">
        <v>70.0</v>
      </c>
      <c r="G26" s="27">
        <v>72.0</v>
      </c>
      <c r="H26" s="27">
        <v>70.0</v>
      </c>
      <c r="I26" s="27">
        <v>280.0</v>
      </c>
      <c r="J26" s="26" t="s">
        <v>28</v>
      </c>
      <c r="K26" s="28">
        <v>74667.0</v>
      </c>
      <c r="L26" s="27">
        <v>6.0</v>
      </c>
      <c r="M26" s="27">
        <v>8.0</v>
      </c>
      <c r="N26" s="27">
        <v>17.0</v>
      </c>
      <c r="O26" s="27">
        <v>25.0</v>
      </c>
      <c r="P26" s="27">
        <v>28.0</v>
      </c>
      <c r="Q26" s="26" t="s">
        <v>360</v>
      </c>
      <c r="R26" s="29">
        <v>306.6</v>
      </c>
      <c r="S26" s="27">
        <v>62.0</v>
      </c>
      <c r="T26" s="27">
        <v>40.0</v>
      </c>
      <c r="U26" s="26" t="s">
        <v>369</v>
      </c>
      <c r="V26" s="27">
        <v>27.8</v>
      </c>
      <c r="W26" s="27">
        <v>111.0</v>
      </c>
      <c r="X26" s="26" t="s">
        <v>355</v>
      </c>
      <c r="Y26" s="27">
        <v>-2.0</v>
      </c>
      <c r="Z26" s="27">
        <f>+4</f>
        <v>4</v>
      </c>
      <c r="AA26" s="27">
        <v>-2.0</v>
      </c>
      <c r="AB26" s="27">
        <v>0.0</v>
      </c>
      <c r="AC26" s="27">
        <v>14.0</v>
      </c>
      <c r="AD26" s="27">
        <v>45.0</v>
      </c>
      <c r="AE26" s="27">
        <v>12.0</v>
      </c>
      <c r="AF26" s="27">
        <v>1.0</v>
      </c>
      <c r="AG26" s="29">
        <v>61.5</v>
      </c>
    </row>
    <row r="27">
      <c r="A27" s="26" t="s">
        <v>321</v>
      </c>
      <c r="B27" s="26">
        <v>2015.0</v>
      </c>
      <c r="C27" s="28" t="s">
        <v>410</v>
      </c>
      <c r="D27" s="27" t="s">
        <v>351</v>
      </c>
      <c r="E27" s="27">
        <v>71.0</v>
      </c>
      <c r="F27" s="27">
        <v>70.0</v>
      </c>
      <c r="G27" s="27">
        <v>69.0</v>
      </c>
      <c r="H27" s="27">
        <v>70.0</v>
      </c>
      <c r="I27" s="27">
        <v>280.0</v>
      </c>
      <c r="J27" s="28" t="s">
        <v>28</v>
      </c>
      <c r="K27" s="28">
        <v>74667.0</v>
      </c>
      <c r="L27" s="27">
        <v>37.0</v>
      </c>
      <c r="M27" s="27">
        <v>26.0</v>
      </c>
      <c r="N27" s="27">
        <v>17.0</v>
      </c>
      <c r="O27" s="27">
        <v>25.0</v>
      </c>
      <c r="P27" s="27">
        <v>24.0</v>
      </c>
      <c r="Q27" s="26" t="s">
        <v>340</v>
      </c>
      <c r="R27" s="29">
        <v>328.9</v>
      </c>
      <c r="S27" s="27">
        <v>14.0</v>
      </c>
      <c r="T27" s="27">
        <v>37.0</v>
      </c>
      <c r="U27" s="26" t="s">
        <v>411</v>
      </c>
      <c r="V27" s="27">
        <v>26.3</v>
      </c>
      <c r="W27" s="27">
        <v>105.0</v>
      </c>
      <c r="X27" s="26">
        <v>4.0</v>
      </c>
      <c r="Y27" s="27" t="s">
        <v>28</v>
      </c>
      <c r="Z27" s="27">
        <f>+1</f>
        <v>1</v>
      </c>
      <c r="AA27" s="27">
        <v>-1.0</v>
      </c>
      <c r="AB27" s="27">
        <v>0.0</v>
      </c>
      <c r="AC27" s="27">
        <v>13.0</v>
      </c>
      <c r="AD27" s="27">
        <v>48.0</v>
      </c>
      <c r="AE27" s="27">
        <v>9.0</v>
      </c>
      <c r="AF27" s="27">
        <v>2.0</v>
      </c>
      <c r="AG27" s="29">
        <v>60.5</v>
      </c>
    </row>
    <row r="28">
      <c r="A28" s="26" t="s">
        <v>321</v>
      </c>
      <c r="B28" s="26">
        <v>2015.0</v>
      </c>
      <c r="C28" s="26" t="s">
        <v>86</v>
      </c>
      <c r="D28" s="27" t="s">
        <v>339</v>
      </c>
      <c r="E28" s="27">
        <v>72.0</v>
      </c>
      <c r="F28" s="27">
        <v>70.0</v>
      </c>
      <c r="G28" s="27">
        <v>70.0</v>
      </c>
      <c r="H28" s="27">
        <v>70.0</v>
      </c>
      <c r="I28" s="27">
        <v>282.0</v>
      </c>
      <c r="J28" s="26">
        <f t="shared" ref="J28:J29" si="4">+2</f>
        <v>2</v>
      </c>
      <c r="K28" s="28">
        <v>67500.0</v>
      </c>
      <c r="L28" s="27">
        <v>44.0</v>
      </c>
      <c r="M28" s="27">
        <v>34.0</v>
      </c>
      <c r="N28" s="27">
        <v>33.0</v>
      </c>
      <c r="O28" s="27">
        <v>33.0</v>
      </c>
      <c r="P28" s="27">
        <v>29.0</v>
      </c>
      <c r="Q28" s="26" t="s">
        <v>414</v>
      </c>
      <c r="R28" s="29">
        <v>323.0</v>
      </c>
      <c r="S28" s="27" t="s">
        <v>351</v>
      </c>
      <c r="T28" s="27">
        <v>39.0</v>
      </c>
      <c r="U28" s="26" t="s">
        <v>381</v>
      </c>
      <c r="V28" s="27">
        <v>27.0</v>
      </c>
      <c r="W28" s="27">
        <v>108.0</v>
      </c>
      <c r="X28" s="26" t="s">
        <v>360</v>
      </c>
      <c r="Y28" s="27">
        <f>+2</f>
        <v>2</v>
      </c>
      <c r="Z28" s="27">
        <f>+4</f>
        <v>4</v>
      </c>
      <c r="AA28" s="27">
        <v>-4.0</v>
      </c>
      <c r="AB28" s="27">
        <v>0.0</v>
      </c>
      <c r="AC28" s="27">
        <v>15.0</v>
      </c>
      <c r="AD28" s="27">
        <v>43.0</v>
      </c>
      <c r="AE28" s="27">
        <v>12.0</v>
      </c>
      <c r="AF28" s="27">
        <v>2.0</v>
      </c>
      <c r="AG28" s="29">
        <v>60.5</v>
      </c>
    </row>
    <row r="29">
      <c r="A29" s="26" t="s">
        <v>321</v>
      </c>
      <c r="B29" s="26">
        <v>2015.0</v>
      </c>
      <c r="C29" s="26" t="s">
        <v>168</v>
      </c>
      <c r="D29" s="27" t="s">
        <v>339</v>
      </c>
      <c r="E29" s="27">
        <v>70.0</v>
      </c>
      <c r="F29" s="27">
        <v>70.0</v>
      </c>
      <c r="G29" s="27">
        <v>72.0</v>
      </c>
      <c r="H29" s="27">
        <v>70.0</v>
      </c>
      <c r="I29" s="27">
        <v>282.0</v>
      </c>
      <c r="J29" s="26">
        <f t="shared" si="4"/>
        <v>2</v>
      </c>
      <c r="K29" s="28">
        <v>67500.0</v>
      </c>
      <c r="L29" s="27">
        <v>22.0</v>
      </c>
      <c r="M29" s="27">
        <v>20.0</v>
      </c>
      <c r="N29" s="27">
        <v>33.0</v>
      </c>
      <c r="O29" s="27">
        <v>33.0</v>
      </c>
      <c r="P29" s="27">
        <v>24.0</v>
      </c>
      <c r="Q29" s="26" t="s">
        <v>340</v>
      </c>
      <c r="R29" s="29">
        <v>302.4</v>
      </c>
      <c r="S29" s="27">
        <v>70.0</v>
      </c>
      <c r="T29" s="27">
        <v>39.0</v>
      </c>
      <c r="U29" s="26" t="s">
        <v>381</v>
      </c>
      <c r="V29" s="27">
        <v>28.0</v>
      </c>
      <c r="W29" s="27">
        <v>112.0</v>
      </c>
      <c r="X29" s="26" t="s">
        <v>368</v>
      </c>
      <c r="Y29" s="27">
        <f>+6</f>
        <v>6</v>
      </c>
      <c r="Z29" s="27">
        <f>+1</f>
        <v>1</v>
      </c>
      <c r="AA29" s="27">
        <v>-5.0</v>
      </c>
      <c r="AB29" s="27">
        <v>1.0</v>
      </c>
      <c r="AC29" s="27">
        <v>12.0</v>
      </c>
      <c r="AD29" s="27">
        <v>45.0</v>
      </c>
      <c r="AE29" s="27">
        <v>12.0</v>
      </c>
      <c r="AF29" s="27">
        <v>2.0</v>
      </c>
      <c r="AG29" s="29">
        <v>60.5</v>
      </c>
    </row>
    <row r="30">
      <c r="A30" s="26" t="s">
        <v>321</v>
      </c>
      <c r="B30" s="26">
        <v>2015.0</v>
      </c>
      <c r="C30" s="26" t="s">
        <v>122</v>
      </c>
      <c r="D30" s="27" t="s">
        <v>369</v>
      </c>
      <c r="E30" s="27">
        <v>71.0</v>
      </c>
      <c r="F30" s="27">
        <v>67.0</v>
      </c>
      <c r="G30" s="27">
        <v>72.0</v>
      </c>
      <c r="H30" s="27">
        <v>73.0</v>
      </c>
      <c r="I30" s="27">
        <v>283.0</v>
      </c>
      <c r="J30" s="26">
        <f>+3</f>
        <v>3</v>
      </c>
      <c r="K30" s="28">
        <v>63000.0</v>
      </c>
      <c r="L30" s="27">
        <v>37.0</v>
      </c>
      <c r="M30" s="27">
        <v>8.0</v>
      </c>
      <c r="N30" s="27">
        <v>17.0</v>
      </c>
      <c r="O30" s="27">
        <v>37.0</v>
      </c>
      <c r="P30" s="27">
        <v>23.0</v>
      </c>
      <c r="Q30" s="26" t="s">
        <v>353</v>
      </c>
      <c r="R30" s="29">
        <v>317.9</v>
      </c>
      <c r="S30" s="27" t="s">
        <v>339</v>
      </c>
      <c r="T30" s="27">
        <v>39.0</v>
      </c>
      <c r="U30" s="26" t="s">
        <v>381</v>
      </c>
      <c r="V30" s="27">
        <v>26.8</v>
      </c>
      <c r="W30" s="27">
        <v>107.0</v>
      </c>
      <c r="X30" s="26" t="s">
        <v>331</v>
      </c>
      <c r="Y30" s="27">
        <f>+1</f>
        <v>1</v>
      </c>
      <c r="Z30" s="27">
        <f>+2</f>
        <v>2</v>
      </c>
      <c r="AA30" s="27" t="s">
        <v>28</v>
      </c>
      <c r="AB30" s="27">
        <v>0.0</v>
      </c>
      <c r="AC30" s="27">
        <v>15.0</v>
      </c>
      <c r="AD30" s="27">
        <v>43.0</v>
      </c>
      <c r="AE30" s="27">
        <v>12.0</v>
      </c>
      <c r="AF30" s="27">
        <v>2.0</v>
      </c>
      <c r="AG30" s="29">
        <v>60.5</v>
      </c>
    </row>
    <row r="31">
      <c r="A31" s="26" t="s">
        <v>321</v>
      </c>
      <c r="B31" s="26">
        <v>2015.0</v>
      </c>
      <c r="C31" s="26" t="s">
        <v>166</v>
      </c>
      <c r="D31" s="27" t="s">
        <v>339</v>
      </c>
      <c r="E31" s="27">
        <v>71.0</v>
      </c>
      <c r="F31" s="27">
        <v>73.0</v>
      </c>
      <c r="G31" s="27">
        <v>70.0</v>
      </c>
      <c r="H31" s="27">
        <v>68.0</v>
      </c>
      <c r="I31" s="27">
        <v>282.0</v>
      </c>
      <c r="J31" s="26">
        <f>+2</f>
        <v>2</v>
      </c>
      <c r="K31" s="28">
        <v>67500.0</v>
      </c>
      <c r="L31" s="27">
        <v>37.0</v>
      </c>
      <c r="M31" s="27">
        <v>49.0</v>
      </c>
      <c r="N31" s="27">
        <v>45.0</v>
      </c>
      <c r="O31" s="27">
        <v>33.0</v>
      </c>
      <c r="P31" s="27">
        <v>26.0</v>
      </c>
      <c r="Q31" s="26" t="s">
        <v>347</v>
      </c>
      <c r="R31" s="29">
        <v>320.4</v>
      </c>
      <c r="S31" s="27">
        <v>29.0</v>
      </c>
      <c r="T31" s="27">
        <v>48.0</v>
      </c>
      <c r="U31" s="26" t="s">
        <v>328</v>
      </c>
      <c r="V31" s="27">
        <v>29.3</v>
      </c>
      <c r="W31" s="27">
        <v>117.0</v>
      </c>
      <c r="X31" s="26" t="s">
        <v>348</v>
      </c>
      <c r="Y31" s="27" t="s">
        <v>28</v>
      </c>
      <c r="Z31" s="27">
        <f>+3</f>
        <v>3</v>
      </c>
      <c r="AA31" s="27">
        <v>-1.0</v>
      </c>
      <c r="AB31" s="27">
        <v>0.0</v>
      </c>
      <c r="AC31" s="27">
        <v>15.0</v>
      </c>
      <c r="AD31" s="27">
        <v>43.0</v>
      </c>
      <c r="AE31" s="27">
        <v>11.0</v>
      </c>
      <c r="AF31" s="27">
        <v>3.0</v>
      </c>
      <c r="AG31" s="29">
        <v>60.0</v>
      </c>
    </row>
    <row r="32">
      <c r="A32" s="26" t="s">
        <v>321</v>
      </c>
      <c r="B32" s="26">
        <v>2015.0</v>
      </c>
      <c r="C32" s="26" t="s">
        <v>376</v>
      </c>
      <c r="D32" s="27" t="s">
        <v>370</v>
      </c>
      <c r="E32" s="27">
        <v>66.0</v>
      </c>
      <c r="F32" s="27">
        <v>71.0</v>
      </c>
      <c r="G32" s="27">
        <v>69.0</v>
      </c>
      <c r="H32" s="27">
        <v>73.0</v>
      </c>
      <c r="I32" s="27">
        <v>279.0</v>
      </c>
      <c r="J32" s="26">
        <v>-1.0</v>
      </c>
      <c r="K32" s="28">
        <v>88500.0</v>
      </c>
      <c r="L32" s="27">
        <v>2.0</v>
      </c>
      <c r="M32" s="27">
        <v>5.0</v>
      </c>
      <c r="N32" s="27">
        <v>8.0</v>
      </c>
      <c r="O32" s="27">
        <v>17.0</v>
      </c>
      <c r="P32" s="27">
        <v>24.0</v>
      </c>
      <c r="Q32" s="26" t="s">
        <v>340</v>
      </c>
      <c r="R32" s="29">
        <v>303.3</v>
      </c>
      <c r="S32" s="27" t="s">
        <v>365</v>
      </c>
      <c r="T32" s="27">
        <v>40.0</v>
      </c>
      <c r="U32" s="26" t="s">
        <v>369</v>
      </c>
      <c r="V32" s="27">
        <v>27.5</v>
      </c>
      <c r="W32" s="27">
        <v>110.0</v>
      </c>
      <c r="X32" s="26" t="s">
        <v>373</v>
      </c>
      <c r="Y32" s="27" t="s">
        <v>28</v>
      </c>
      <c r="Z32" s="27">
        <f>+1</f>
        <v>1</v>
      </c>
      <c r="AA32" s="27">
        <v>-2.0</v>
      </c>
      <c r="AB32" s="27">
        <v>0.0</v>
      </c>
      <c r="AC32" s="27">
        <v>11.0</v>
      </c>
      <c r="AD32" s="27">
        <v>52.0</v>
      </c>
      <c r="AE32" s="27">
        <v>8.0</v>
      </c>
      <c r="AF32" s="27">
        <v>1.0</v>
      </c>
      <c r="AG32" s="29">
        <v>59.0</v>
      </c>
    </row>
    <row r="33">
      <c r="A33" s="26" t="s">
        <v>321</v>
      </c>
      <c r="B33" s="26">
        <v>2015.0</v>
      </c>
      <c r="C33" s="26" t="s">
        <v>427</v>
      </c>
      <c r="D33" s="27" t="s">
        <v>336</v>
      </c>
      <c r="E33" s="27">
        <v>74.0</v>
      </c>
      <c r="F33" s="27">
        <v>73.0</v>
      </c>
      <c r="G33" s="27">
        <v>70.0</v>
      </c>
      <c r="H33" s="27">
        <v>68.0</v>
      </c>
      <c r="I33" s="27">
        <v>285.0</v>
      </c>
      <c r="J33" s="26">
        <f>+5</f>
        <v>5</v>
      </c>
      <c r="K33" s="28">
        <v>55000.0</v>
      </c>
      <c r="L33" s="27">
        <v>59.0</v>
      </c>
      <c r="M33" s="27">
        <v>69.0</v>
      </c>
      <c r="N33" s="27">
        <v>58.0</v>
      </c>
      <c r="O33" s="27">
        <v>45.0</v>
      </c>
      <c r="P33" s="27">
        <v>20.0</v>
      </c>
      <c r="Q33" s="26" t="s">
        <v>391</v>
      </c>
      <c r="R33" s="29">
        <v>276.4</v>
      </c>
      <c r="S33" s="27">
        <v>77.0</v>
      </c>
      <c r="T33" s="27">
        <v>33.0</v>
      </c>
      <c r="U33" s="26">
        <v>72.0</v>
      </c>
      <c r="V33" s="27">
        <v>26.8</v>
      </c>
      <c r="W33" s="27">
        <v>107.0</v>
      </c>
      <c r="X33" s="26" t="s">
        <v>331</v>
      </c>
      <c r="Y33" s="27">
        <f t="shared" ref="Y33:Y34" si="5">+1</f>
        <v>1</v>
      </c>
      <c r="Z33" s="27">
        <f>+7</f>
        <v>7</v>
      </c>
      <c r="AA33" s="27">
        <v>-3.0</v>
      </c>
      <c r="AB33" s="27">
        <v>2.0</v>
      </c>
      <c r="AC33" s="27">
        <v>9.0</v>
      </c>
      <c r="AD33" s="27">
        <v>46.0</v>
      </c>
      <c r="AE33" s="27">
        <v>12.0</v>
      </c>
      <c r="AF33" s="27">
        <v>3.0</v>
      </c>
      <c r="AG33" s="29">
        <v>58.0</v>
      </c>
    </row>
    <row r="34">
      <c r="A34" s="26" t="s">
        <v>321</v>
      </c>
      <c r="B34" s="26">
        <v>2015.0</v>
      </c>
      <c r="C34" s="26" t="s">
        <v>69</v>
      </c>
      <c r="D34" s="27" t="s">
        <v>351</v>
      </c>
      <c r="E34" s="27">
        <v>74.0</v>
      </c>
      <c r="F34" s="27">
        <v>69.0</v>
      </c>
      <c r="G34" s="27">
        <v>67.0</v>
      </c>
      <c r="H34" s="27">
        <v>70.0</v>
      </c>
      <c r="I34" s="27">
        <v>280.0</v>
      </c>
      <c r="J34" s="26" t="s">
        <v>28</v>
      </c>
      <c r="K34" s="28">
        <v>74667.0</v>
      </c>
      <c r="L34" s="27">
        <v>59.0</v>
      </c>
      <c r="M34" s="27">
        <v>46.0</v>
      </c>
      <c r="N34" s="27">
        <v>17.0</v>
      </c>
      <c r="O34" s="27">
        <v>25.0</v>
      </c>
      <c r="P34" s="27">
        <v>27.0</v>
      </c>
      <c r="Q34" s="26" t="s">
        <v>359</v>
      </c>
      <c r="R34" s="29">
        <v>312.3</v>
      </c>
      <c r="S34" s="27">
        <v>54.0</v>
      </c>
      <c r="T34" s="27">
        <v>45.0</v>
      </c>
      <c r="U34" s="26" t="s">
        <v>332</v>
      </c>
      <c r="V34" s="27">
        <v>29.3</v>
      </c>
      <c r="W34" s="27">
        <v>117.0</v>
      </c>
      <c r="X34" s="26" t="s">
        <v>348</v>
      </c>
      <c r="Y34" s="27">
        <f t="shared" si="5"/>
        <v>1</v>
      </c>
      <c r="Z34" s="27">
        <f>+1</f>
        <v>1</v>
      </c>
      <c r="AA34" s="27">
        <v>-2.0</v>
      </c>
      <c r="AB34" s="27">
        <v>0.0</v>
      </c>
      <c r="AC34" s="27">
        <v>11.0</v>
      </c>
      <c r="AD34" s="27">
        <v>51.0</v>
      </c>
      <c r="AE34" s="27">
        <v>9.0</v>
      </c>
      <c r="AF34" s="27">
        <v>1.0</v>
      </c>
      <c r="AG34" s="29">
        <v>57.0</v>
      </c>
    </row>
    <row r="35">
      <c r="A35" s="26" t="s">
        <v>321</v>
      </c>
      <c r="B35" s="26">
        <v>2015.0</v>
      </c>
      <c r="C35" s="26" t="s">
        <v>34</v>
      </c>
      <c r="D35" s="27" t="s">
        <v>369</v>
      </c>
      <c r="E35" s="27">
        <v>69.0</v>
      </c>
      <c r="F35" s="27">
        <v>75.0</v>
      </c>
      <c r="G35" s="27">
        <v>73.0</v>
      </c>
      <c r="H35" s="27">
        <v>66.0</v>
      </c>
      <c r="I35" s="27">
        <v>283.0</v>
      </c>
      <c r="J35" s="26">
        <f>+3</f>
        <v>3</v>
      </c>
      <c r="K35" s="28">
        <v>63000.0</v>
      </c>
      <c r="L35" s="27">
        <v>14.0</v>
      </c>
      <c r="M35" s="27">
        <v>49.0</v>
      </c>
      <c r="N35" s="27">
        <v>58.0</v>
      </c>
      <c r="O35" s="27">
        <v>37.0</v>
      </c>
      <c r="P35" s="27">
        <v>28.0</v>
      </c>
      <c r="Q35" s="26" t="s">
        <v>360</v>
      </c>
      <c r="R35" s="29">
        <v>279.8</v>
      </c>
      <c r="S35" s="27">
        <v>76.0</v>
      </c>
      <c r="T35" s="27">
        <v>37.0</v>
      </c>
      <c r="U35" s="26" t="s">
        <v>411</v>
      </c>
      <c r="V35" s="27">
        <v>26.0</v>
      </c>
      <c r="W35" s="27">
        <v>104.0</v>
      </c>
      <c r="X35" s="26" t="s">
        <v>364</v>
      </c>
      <c r="Y35" s="27" t="s">
        <v>28</v>
      </c>
      <c r="Z35" s="27">
        <f>+2</f>
        <v>2</v>
      </c>
      <c r="AA35" s="27">
        <f>+1</f>
        <v>1</v>
      </c>
      <c r="AB35" s="27">
        <v>0.0</v>
      </c>
      <c r="AC35" s="27">
        <v>14.0</v>
      </c>
      <c r="AD35" s="27">
        <v>43.0</v>
      </c>
      <c r="AE35" s="27">
        <v>13.0</v>
      </c>
      <c r="AF35" s="27">
        <v>2.0</v>
      </c>
      <c r="AG35" s="29">
        <v>57.0</v>
      </c>
    </row>
    <row r="36">
      <c r="A36" s="26" t="s">
        <v>321</v>
      </c>
      <c r="B36" s="26">
        <v>2015.0</v>
      </c>
      <c r="C36" s="26" t="s">
        <v>436</v>
      </c>
      <c r="D36" s="27" t="s">
        <v>351</v>
      </c>
      <c r="E36" s="27">
        <v>75.0</v>
      </c>
      <c r="F36" s="27">
        <v>69.0</v>
      </c>
      <c r="G36" s="27">
        <v>71.0</v>
      </c>
      <c r="H36" s="27">
        <v>65.0</v>
      </c>
      <c r="I36" s="27">
        <v>280.0</v>
      </c>
      <c r="J36" s="26" t="s">
        <v>28</v>
      </c>
      <c r="K36" s="28">
        <v>74667.0</v>
      </c>
      <c r="L36" s="27">
        <v>66.0</v>
      </c>
      <c r="M36" s="27">
        <v>49.0</v>
      </c>
      <c r="N36" s="27">
        <v>50.0</v>
      </c>
      <c r="O36" s="27">
        <v>25.0</v>
      </c>
      <c r="P36" s="27">
        <v>32.0</v>
      </c>
      <c r="Q36" s="26">
        <v>5.0</v>
      </c>
      <c r="R36" s="29">
        <v>297.9</v>
      </c>
      <c r="S36" s="27" t="s">
        <v>438</v>
      </c>
      <c r="T36" s="27">
        <v>43.0</v>
      </c>
      <c r="U36" s="26" t="s">
        <v>401</v>
      </c>
      <c r="V36" s="27">
        <v>28.0</v>
      </c>
      <c r="W36" s="27">
        <v>112.0</v>
      </c>
      <c r="X36" s="26" t="s">
        <v>368</v>
      </c>
      <c r="Y36" s="27">
        <v>-3.0</v>
      </c>
      <c r="Z36" s="27">
        <f>+5</f>
        <v>5</v>
      </c>
      <c r="AA36" s="27">
        <v>-2.0</v>
      </c>
      <c r="AB36" s="27">
        <v>0.0</v>
      </c>
      <c r="AC36" s="27">
        <v>10.0</v>
      </c>
      <c r="AD36" s="27">
        <v>54.0</v>
      </c>
      <c r="AE36" s="27">
        <v>7.0</v>
      </c>
      <c r="AF36" s="27">
        <v>1.0</v>
      </c>
      <c r="AG36" s="29">
        <v>56.5</v>
      </c>
    </row>
    <row r="37">
      <c r="A37" s="26" t="s">
        <v>321</v>
      </c>
      <c r="B37" s="26">
        <v>2015.0</v>
      </c>
      <c r="C37" s="26" t="s">
        <v>441</v>
      </c>
      <c r="D37" s="27" t="s">
        <v>369</v>
      </c>
      <c r="E37" s="27">
        <v>70.0</v>
      </c>
      <c r="F37" s="27">
        <v>73.0</v>
      </c>
      <c r="G37" s="27">
        <v>69.0</v>
      </c>
      <c r="H37" s="27">
        <v>71.0</v>
      </c>
      <c r="I37" s="27">
        <v>283.0</v>
      </c>
      <c r="J37" s="26">
        <f t="shared" ref="J37:J38" si="6">+3</f>
        <v>3</v>
      </c>
      <c r="K37" s="28">
        <v>63000.0</v>
      </c>
      <c r="L37" s="27">
        <v>22.0</v>
      </c>
      <c r="M37" s="27">
        <v>46.0</v>
      </c>
      <c r="N37" s="27">
        <v>33.0</v>
      </c>
      <c r="O37" s="27">
        <v>37.0</v>
      </c>
      <c r="P37" s="27">
        <v>27.0</v>
      </c>
      <c r="Q37" s="26" t="s">
        <v>359</v>
      </c>
      <c r="R37" s="29">
        <v>337.0</v>
      </c>
      <c r="S37" s="27">
        <v>5.0</v>
      </c>
      <c r="T37" s="27">
        <v>41.0</v>
      </c>
      <c r="U37" s="26" t="s">
        <v>397</v>
      </c>
      <c r="V37" s="27">
        <v>28.3</v>
      </c>
      <c r="W37" s="27">
        <v>113.0</v>
      </c>
      <c r="X37" s="26" t="s">
        <v>380</v>
      </c>
      <c r="Y37" s="27">
        <f>+2</f>
        <v>2</v>
      </c>
      <c r="Z37" s="27">
        <f>+4</f>
        <v>4</v>
      </c>
      <c r="AA37" s="27">
        <v>-3.0</v>
      </c>
      <c r="AB37" s="27">
        <v>0.0</v>
      </c>
      <c r="AC37" s="27">
        <v>14.0</v>
      </c>
      <c r="AD37" s="27">
        <v>42.0</v>
      </c>
      <c r="AE37" s="27">
        <v>15.0</v>
      </c>
      <c r="AF37" s="27">
        <v>1.0</v>
      </c>
      <c r="AG37" s="29">
        <v>56.5</v>
      </c>
    </row>
    <row r="38">
      <c r="A38" s="26" t="s">
        <v>321</v>
      </c>
      <c r="B38" s="26">
        <v>2015.0</v>
      </c>
      <c r="C38" s="26" t="s">
        <v>118</v>
      </c>
      <c r="D38" s="27" t="s">
        <v>369</v>
      </c>
      <c r="E38" s="27">
        <v>73.0</v>
      </c>
      <c r="F38" s="27">
        <v>69.0</v>
      </c>
      <c r="G38" s="27">
        <v>73.0</v>
      </c>
      <c r="H38" s="27">
        <v>68.0</v>
      </c>
      <c r="I38" s="27">
        <v>283.0</v>
      </c>
      <c r="J38" s="26">
        <f t="shared" si="6"/>
        <v>3</v>
      </c>
      <c r="K38" s="28">
        <v>63000.0</v>
      </c>
      <c r="L38" s="27">
        <v>54.0</v>
      </c>
      <c r="M38" s="27">
        <v>34.0</v>
      </c>
      <c r="N38" s="27">
        <v>50.0</v>
      </c>
      <c r="O38" s="27">
        <v>37.0</v>
      </c>
      <c r="P38" s="27">
        <v>18.0</v>
      </c>
      <c r="Q38" s="26" t="s">
        <v>438</v>
      </c>
      <c r="R38" s="29">
        <v>317.8</v>
      </c>
      <c r="S38" s="27">
        <v>35.0</v>
      </c>
      <c r="T38" s="27">
        <v>37.0</v>
      </c>
      <c r="U38" s="26" t="s">
        <v>411</v>
      </c>
      <c r="V38" s="27">
        <v>27.3</v>
      </c>
      <c r="W38" s="27">
        <v>109.0</v>
      </c>
      <c r="X38" s="26" t="s">
        <v>386</v>
      </c>
      <c r="Y38" s="27">
        <v>-1.0</v>
      </c>
      <c r="Z38" s="27">
        <f>+8</f>
        <v>8</v>
      </c>
      <c r="AA38" s="27">
        <v>-4.0</v>
      </c>
      <c r="AB38" s="27">
        <v>0.0</v>
      </c>
      <c r="AC38" s="27">
        <v>14.0</v>
      </c>
      <c r="AD38" s="27">
        <v>42.0</v>
      </c>
      <c r="AE38" s="27">
        <v>15.0</v>
      </c>
      <c r="AF38" s="27">
        <v>1.0</v>
      </c>
      <c r="AG38" s="29">
        <v>56.5</v>
      </c>
    </row>
    <row r="39">
      <c r="A39" s="26" t="s">
        <v>321</v>
      </c>
      <c r="B39" s="26">
        <v>2015.0</v>
      </c>
      <c r="C39" s="26" t="s">
        <v>246</v>
      </c>
      <c r="D39" s="27" t="s">
        <v>351</v>
      </c>
      <c r="E39" s="27">
        <v>71.0</v>
      </c>
      <c r="F39" s="27">
        <v>74.0</v>
      </c>
      <c r="G39" s="27">
        <v>66.0</v>
      </c>
      <c r="H39" s="27">
        <v>69.0</v>
      </c>
      <c r="I39" s="27">
        <v>280.0</v>
      </c>
      <c r="J39" s="26" t="s">
        <v>28</v>
      </c>
      <c r="K39" s="28">
        <v>74667.0</v>
      </c>
      <c r="L39" s="27">
        <v>37.0</v>
      </c>
      <c r="M39" s="27">
        <v>56.0</v>
      </c>
      <c r="N39" s="27">
        <v>26.0</v>
      </c>
      <c r="O39" s="27">
        <v>25.0</v>
      </c>
      <c r="P39" s="27">
        <v>19.0</v>
      </c>
      <c r="Q39" s="26">
        <v>71.0</v>
      </c>
      <c r="R39" s="29">
        <v>312.9</v>
      </c>
      <c r="S39" s="27">
        <v>50.0</v>
      </c>
      <c r="T39" s="27">
        <v>35.0</v>
      </c>
      <c r="U39" s="26" t="s">
        <v>426</v>
      </c>
      <c r="V39" s="27">
        <v>26.5</v>
      </c>
      <c r="W39" s="27">
        <v>106.0</v>
      </c>
      <c r="X39" s="26" t="s">
        <v>323</v>
      </c>
      <c r="Y39" s="27">
        <v>-1.0</v>
      </c>
      <c r="Z39" s="27">
        <f>+1</f>
        <v>1</v>
      </c>
      <c r="AA39" s="27" t="s">
        <v>28</v>
      </c>
      <c r="AB39" s="27">
        <v>1.0</v>
      </c>
      <c r="AC39" s="27">
        <v>7.0</v>
      </c>
      <c r="AD39" s="27">
        <v>55.0</v>
      </c>
      <c r="AE39" s="27">
        <v>9.0</v>
      </c>
      <c r="AF39" s="27">
        <v>0.0</v>
      </c>
      <c r="AG39" s="29">
        <v>56.0</v>
      </c>
    </row>
    <row r="40">
      <c r="A40" s="26" t="s">
        <v>321</v>
      </c>
      <c r="B40" s="26">
        <v>2015.0</v>
      </c>
      <c r="C40" s="26" t="s">
        <v>449</v>
      </c>
      <c r="D40" s="27" t="s">
        <v>336</v>
      </c>
      <c r="E40" s="27">
        <v>68.0</v>
      </c>
      <c r="F40" s="27">
        <v>77.0</v>
      </c>
      <c r="G40" s="27">
        <v>69.0</v>
      </c>
      <c r="H40" s="27">
        <v>71.0</v>
      </c>
      <c r="I40" s="27">
        <v>285.0</v>
      </c>
      <c r="J40" s="26">
        <f>+5</f>
        <v>5</v>
      </c>
      <c r="K40" s="28">
        <v>55000.0</v>
      </c>
      <c r="L40" s="27">
        <v>6.0</v>
      </c>
      <c r="M40" s="27">
        <v>56.0</v>
      </c>
      <c r="N40" s="27">
        <v>45.0</v>
      </c>
      <c r="O40" s="27">
        <v>45.0</v>
      </c>
      <c r="P40" s="27">
        <v>31.0</v>
      </c>
      <c r="Q40" s="26" t="s">
        <v>367</v>
      </c>
      <c r="R40" s="29">
        <v>323.5</v>
      </c>
      <c r="S40" s="27">
        <v>24.0</v>
      </c>
      <c r="T40" s="27">
        <v>39.0</v>
      </c>
      <c r="U40" s="26" t="s">
        <v>381</v>
      </c>
      <c r="V40" s="27">
        <v>27.3</v>
      </c>
      <c r="W40" s="27">
        <v>109.0</v>
      </c>
      <c r="X40" s="26" t="s">
        <v>386</v>
      </c>
      <c r="Y40" s="27">
        <f>+2</f>
        <v>2</v>
      </c>
      <c r="Z40" s="27">
        <f>+3</f>
        <v>3</v>
      </c>
      <c r="AA40" s="27" t="s">
        <v>28</v>
      </c>
      <c r="AB40" s="27">
        <v>0.0</v>
      </c>
      <c r="AC40" s="27">
        <v>15.0</v>
      </c>
      <c r="AD40" s="27">
        <v>39.0</v>
      </c>
      <c r="AE40" s="27">
        <v>16.0</v>
      </c>
      <c r="AF40" s="27">
        <v>2.0</v>
      </c>
      <c r="AG40" s="29">
        <v>55.5</v>
      </c>
    </row>
    <row r="41">
      <c r="A41" s="26" t="s">
        <v>321</v>
      </c>
      <c r="B41" s="26">
        <v>2015.0</v>
      </c>
      <c r="C41" s="26" t="s">
        <v>217</v>
      </c>
      <c r="D41" s="27" t="s">
        <v>370</v>
      </c>
      <c r="E41" s="27">
        <v>70.0</v>
      </c>
      <c r="F41" s="27">
        <v>71.0</v>
      </c>
      <c r="G41" s="27">
        <v>69.0</v>
      </c>
      <c r="H41" s="27">
        <v>69.0</v>
      </c>
      <c r="I41" s="27">
        <v>279.0</v>
      </c>
      <c r="J41" s="26">
        <v>-1.0</v>
      </c>
      <c r="K41" s="28">
        <v>88500.0</v>
      </c>
      <c r="L41" s="27">
        <v>22.0</v>
      </c>
      <c r="M41" s="27">
        <v>26.0</v>
      </c>
      <c r="N41" s="27">
        <v>17.0</v>
      </c>
      <c r="O41" s="27">
        <v>17.0</v>
      </c>
      <c r="P41" s="27">
        <v>31.0</v>
      </c>
      <c r="Q41" s="26" t="s">
        <v>367</v>
      </c>
      <c r="R41" s="29">
        <v>314.3</v>
      </c>
      <c r="S41" s="27">
        <v>48.0</v>
      </c>
      <c r="T41" s="27">
        <v>41.0</v>
      </c>
      <c r="U41" s="26" t="s">
        <v>397</v>
      </c>
      <c r="V41" s="27">
        <v>27.8</v>
      </c>
      <c r="W41" s="27">
        <v>111.0</v>
      </c>
      <c r="X41" s="26" t="s">
        <v>355</v>
      </c>
      <c r="Y41" s="27" t="s">
        <v>28</v>
      </c>
      <c r="Z41" s="27">
        <v>-2.0</v>
      </c>
      <c r="AA41" s="27">
        <f>+1</f>
        <v>1</v>
      </c>
      <c r="AB41" s="27">
        <v>0.0</v>
      </c>
      <c r="AC41" s="27">
        <v>8.0</v>
      </c>
      <c r="AD41" s="27">
        <v>57.0</v>
      </c>
      <c r="AE41" s="27">
        <v>7.0</v>
      </c>
      <c r="AF41" s="27">
        <v>0.0</v>
      </c>
      <c r="AG41" s="29">
        <v>54.0</v>
      </c>
    </row>
    <row r="42">
      <c r="A42" s="26" t="s">
        <v>321</v>
      </c>
      <c r="B42" s="26">
        <v>2015.0</v>
      </c>
      <c r="C42" s="26" t="s">
        <v>163</v>
      </c>
      <c r="D42" s="27" t="s">
        <v>375</v>
      </c>
      <c r="E42" s="27">
        <v>70.0</v>
      </c>
      <c r="F42" s="27">
        <v>72.0</v>
      </c>
      <c r="G42" s="27">
        <v>70.0</v>
      </c>
      <c r="H42" s="27">
        <v>69.0</v>
      </c>
      <c r="I42" s="27">
        <v>281.0</v>
      </c>
      <c r="J42" s="26">
        <f>+1</f>
        <v>1</v>
      </c>
      <c r="K42" s="28">
        <v>70500.0</v>
      </c>
      <c r="L42" s="27">
        <v>22.0</v>
      </c>
      <c r="M42" s="27">
        <v>34.0</v>
      </c>
      <c r="N42" s="27">
        <v>33.0</v>
      </c>
      <c r="O42" s="27">
        <v>31.0</v>
      </c>
      <c r="P42" s="27">
        <v>22.0</v>
      </c>
      <c r="Q42" s="26" t="s">
        <v>385</v>
      </c>
      <c r="R42" s="29">
        <v>328.3</v>
      </c>
      <c r="S42" s="27">
        <v>16.0</v>
      </c>
      <c r="T42" s="27">
        <v>39.0</v>
      </c>
      <c r="U42" s="26" t="s">
        <v>381</v>
      </c>
      <c r="V42" s="27">
        <v>28.3</v>
      </c>
      <c r="W42" s="27">
        <v>113.0</v>
      </c>
      <c r="X42" s="26" t="s">
        <v>380</v>
      </c>
      <c r="Y42" s="27" t="s">
        <v>28</v>
      </c>
      <c r="Z42" s="27">
        <f>+2</f>
        <v>2</v>
      </c>
      <c r="AA42" s="27">
        <v>-1.0</v>
      </c>
      <c r="AB42" s="27">
        <v>0.0</v>
      </c>
      <c r="AC42" s="27">
        <v>11.0</v>
      </c>
      <c r="AD42" s="27">
        <v>49.0</v>
      </c>
      <c r="AE42" s="27">
        <v>12.0</v>
      </c>
      <c r="AF42" s="27">
        <v>0.0</v>
      </c>
      <c r="AG42" s="29">
        <v>53.5</v>
      </c>
    </row>
    <row r="43">
      <c r="A43" s="26" t="s">
        <v>321</v>
      </c>
      <c r="B43" s="26">
        <v>2015.0</v>
      </c>
      <c r="C43" s="26" t="s">
        <v>223</v>
      </c>
      <c r="D43" s="27" t="s">
        <v>369</v>
      </c>
      <c r="E43" s="27">
        <v>74.0</v>
      </c>
      <c r="F43" s="27">
        <v>68.0</v>
      </c>
      <c r="G43" s="27">
        <v>70.0</v>
      </c>
      <c r="H43" s="27">
        <v>71.0</v>
      </c>
      <c r="I43" s="27">
        <v>283.0</v>
      </c>
      <c r="J43" s="26">
        <f>+3</f>
        <v>3</v>
      </c>
      <c r="K43" s="28">
        <v>63000.0</v>
      </c>
      <c r="L43" s="27">
        <v>59.0</v>
      </c>
      <c r="M43" s="27">
        <v>34.0</v>
      </c>
      <c r="N43" s="27">
        <v>33.0</v>
      </c>
      <c r="O43" s="27">
        <v>37.0</v>
      </c>
      <c r="P43" s="27">
        <v>23.0</v>
      </c>
      <c r="Q43" s="26" t="s">
        <v>353</v>
      </c>
      <c r="R43" s="29">
        <v>339.8</v>
      </c>
      <c r="S43" s="27">
        <v>4.0</v>
      </c>
      <c r="T43" s="27">
        <v>36.0</v>
      </c>
      <c r="U43" s="26" t="s">
        <v>390</v>
      </c>
      <c r="V43" s="27">
        <v>27.0</v>
      </c>
      <c r="W43" s="27">
        <v>108.0</v>
      </c>
      <c r="X43" s="26" t="s">
        <v>360</v>
      </c>
      <c r="Y43" s="27" t="s">
        <v>28</v>
      </c>
      <c r="Z43" s="27">
        <f>+4</f>
        <v>4</v>
      </c>
      <c r="AA43" s="27">
        <v>-1.0</v>
      </c>
      <c r="AB43" s="27">
        <v>0.0</v>
      </c>
      <c r="AC43" s="27">
        <v>12.0</v>
      </c>
      <c r="AD43" s="27">
        <v>46.0</v>
      </c>
      <c r="AE43" s="27">
        <v>13.0</v>
      </c>
      <c r="AF43" s="27">
        <v>1.0</v>
      </c>
      <c r="AG43" s="29">
        <v>53.5</v>
      </c>
    </row>
    <row r="44">
      <c r="A44" s="26" t="s">
        <v>321</v>
      </c>
      <c r="B44" s="26">
        <v>2015.0</v>
      </c>
      <c r="C44" s="26" t="s">
        <v>453</v>
      </c>
      <c r="D44" s="27" t="s">
        <v>356</v>
      </c>
      <c r="E44" s="27">
        <v>72.0</v>
      </c>
      <c r="F44" s="27">
        <v>70.0</v>
      </c>
      <c r="G44" s="27">
        <v>69.0</v>
      </c>
      <c r="H44" s="27">
        <v>75.0</v>
      </c>
      <c r="I44" s="27">
        <v>286.0</v>
      </c>
      <c r="J44" s="26">
        <f>+6</f>
        <v>6</v>
      </c>
      <c r="K44" s="28">
        <v>51000.0</v>
      </c>
      <c r="L44" s="27">
        <v>44.0</v>
      </c>
      <c r="M44" s="27">
        <v>34.0</v>
      </c>
      <c r="N44" s="27">
        <v>26.0</v>
      </c>
      <c r="O44" s="27">
        <v>50.0</v>
      </c>
      <c r="P44" s="27">
        <v>17.0</v>
      </c>
      <c r="Q44" s="26" t="s">
        <v>454</v>
      </c>
      <c r="R44" s="29">
        <v>303.8</v>
      </c>
      <c r="S44" s="27" t="s">
        <v>354</v>
      </c>
      <c r="T44" s="27">
        <v>32.0</v>
      </c>
      <c r="U44" s="26" t="s">
        <v>455</v>
      </c>
      <c r="V44" s="27">
        <v>27.0</v>
      </c>
      <c r="W44" s="27">
        <v>108.0</v>
      </c>
      <c r="X44" s="26" t="s">
        <v>360</v>
      </c>
      <c r="Y44" s="27">
        <f>+4</f>
        <v>4</v>
      </c>
      <c r="Z44" s="27">
        <f>+8</f>
        <v>8</v>
      </c>
      <c r="AA44" s="27">
        <v>-6.0</v>
      </c>
      <c r="AB44" s="27">
        <v>1.0</v>
      </c>
      <c r="AC44" s="27">
        <v>10.0</v>
      </c>
      <c r="AD44" s="27">
        <v>45.0</v>
      </c>
      <c r="AE44" s="27">
        <v>14.0</v>
      </c>
      <c r="AF44" s="27">
        <v>2.0</v>
      </c>
      <c r="AG44" s="29">
        <v>52.5</v>
      </c>
    </row>
    <row r="45">
      <c r="A45" s="26" t="s">
        <v>321</v>
      </c>
      <c r="B45" s="26">
        <v>2015.0</v>
      </c>
      <c r="C45" s="26" t="s">
        <v>93</v>
      </c>
      <c r="D45" s="27" t="s">
        <v>361</v>
      </c>
      <c r="E45" s="27">
        <v>72.0</v>
      </c>
      <c r="F45" s="27">
        <v>70.0</v>
      </c>
      <c r="G45" s="27">
        <v>72.0</v>
      </c>
      <c r="H45" s="27">
        <v>70.0</v>
      </c>
      <c r="I45" s="27">
        <v>284.0</v>
      </c>
      <c r="J45" s="26">
        <f>+4</f>
        <v>4</v>
      </c>
      <c r="K45" s="28">
        <v>59000.0</v>
      </c>
      <c r="L45" s="27">
        <v>44.0</v>
      </c>
      <c r="M45" s="27">
        <v>34.0</v>
      </c>
      <c r="N45" s="27">
        <v>45.0</v>
      </c>
      <c r="O45" s="27">
        <v>42.0</v>
      </c>
      <c r="P45" s="27">
        <v>23.0</v>
      </c>
      <c r="Q45" s="26" t="s">
        <v>353</v>
      </c>
      <c r="R45" s="29">
        <v>312.0</v>
      </c>
      <c r="S45" s="27">
        <v>55.0</v>
      </c>
      <c r="T45" s="27">
        <v>42.0</v>
      </c>
      <c r="U45" s="26" t="s">
        <v>359</v>
      </c>
      <c r="V45" s="27">
        <v>28.0</v>
      </c>
      <c r="W45" s="27">
        <v>112.0</v>
      </c>
      <c r="X45" s="26" t="s">
        <v>368</v>
      </c>
      <c r="Y45" s="27" t="s">
        <v>28</v>
      </c>
      <c r="Z45" s="27">
        <f>+3</f>
        <v>3</v>
      </c>
      <c r="AA45" s="27">
        <f>+1</f>
        <v>1</v>
      </c>
      <c r="AB45" s="27">
        <v>0.0</v>
      </c>
      <c r="AC45" s="27">
        <v>12.0</v>
      </c>
      <c r="AD45" s="27">
        <v>46.0</v>
      </c>
      <c r="AE45" s="27">
        <v>12.0</v>
      </c>
      <c r="AF45" s="27">
        <v>2.0</v>
      </c>
      <c r="AG45" s="29">
        <v>52.0</v>
      </c>
    </row>
    <row r="46">
      <c r="A46" s="26" t="s">
        <v>321</v>
      </c>
      <c r="B46" s="26">
        <v>2015.0</v>
      </c>
      <c r="C46" s="26" t="s">
        <v>171</v>
      </c>
      <c r="D46" s="27" t="s">
        <v>336</v>
      </c>
      <c r="E46" s="27">
        <v>72.0</v>
      </c>
      <c r="F46" s="27">
        <v>69.0</v>
      </c>
      <c r="G46" s="27">
        <v>71.0</v>
      </c>
      <c r="H46" s="27">
        <v>73.0</v>
      </c>
      <c r="I46" s="27">
        <v>285.0</v>
      </c>
      <c r="J46" s="26">
        <f>+5</f>
        <v>5</v>
      </c>
      <c r="K46" s="28">
        <v>55000.0</v>
      </c>
      <c r="L46" s="27">
        <v>44.0</v>
      </c>
      <c r="M46" s="27">
        <v>26.0</v>
      </c>
      <c r="N46" s="27">
        <v>33.0</v>
      </c>
      <c r="O46" s="27">
        <v>45.0</v>
      </c>
      <c r="P46" s="27">
        <v>22.0</v>
      </c>
      <c r="Q46" s="26" t="s">
        <v>385</v>
      </c>
      <c r="R46" s="29">
        <v>332.5</v>
      </c>
      <c r="S46" s="27">
        <v>10.0</v>
      </c>
      <c r="T46" s="27">
        <v>36.0</v>
      </c>
      <c r="U46" s="26" t="s">
        <v>390</v>
      </c>
      <c r="V46" s="27">
        <v>26.8</v>
      </c>
      <c r="W46" s="27">
        <v>107.0</v>
      </c>
      <c r="X46" s="26" t="s">
        <v>331</v>
      </c>
      <c r="Y46" s="27">
        <v>-1.0</v>
      </c>
      <c r="Z46" s="27">
        <f>+8</f>
        <v>8</v>
      </c>
      <c r="AA46" s="27">
        <v>-2.0</v>
      </c>
      <c r="AB46" s="27">
        <v>0.0</v>
      </c>
      <c r="AC46" s="27">
        <v>12.0</v>
      </c>
      <c r="AD46" s="27">
        <v>45.0</v>
      </c>
      <c r="AE46" s="27">
        <v>13.0</v>
      </c>
      <c r="AF46" s="27">
        <v>2.0</v>
      </c>
      <c r="AG46" s="29">
        <v>51.0</v>
      </c>
    </row>
    <row r="47">
      <c r="A47" s="26" t="s">
        <v>321</v>
      </c>
      <c r="B47" s="26">
        <v>2015.0</v>
      </c>
      <c r="C47" s="26" t="s">
        <v>68</v>
      </c>
      <c r="D47" s="27" t="s">
        <v>339</v>
      </c>
      <c r="E47" s="27">
        <v>70.0</v>
      </c>
      <c r="F47" s="27">
        <v>70.0</v>
      </c>
      <c r="G47" s="27">
        <v>71.0</v>
      </c>
      <c r="H47" s="27">
        <v>71.0</v>
      </c>
      <c r="I47" s="27">
        <v>282.0</v>
      </c>
      <c r="J47" s="26">
        <f>+2</f>
        <v>2</v>
      </c>
      <c r="K47" s="28">
        <v>67500.0</v>
      </c>
      <c r="L47" s="27">
        <v>22.0</v>
      </c>
      <c r="M47" s="27">
        <v>20.0</v>
      </c>
      <c r="N47" s="27">
        <v>26.0</v>
      </c>
      <c r="O47" s="27">
        <v>33.0</v>
      </c>
      <c r="P47" s="27">
        <v>29.0</v>
      </c>
      <c r="Q47" s="26" t="s">
        <v>414</v>
      </c>
      <c r="R47" s="29">
        <v>312.4</v>
      </c>
      <c r="S47" s="27" t="s">
        <v>411</v>
      </c>
      <c r="T47" s="27">
        <v>44.0</v>
      </c>
      <c r="U47" s="26" t="s">
        <v>360</v>
      </c>
      <c r="V47" s="27">
        <v>28.8</v>
      </c>
      <c r="W47" s="27">
        <v>115.0</v>
      </c>
      <c r="X47" s="26" t="s">
        <v>330</v>
      </c>
      <c r="Y47" s="27" t="s">
        <v>28</v>
      </c>
      <c r="Z47" s="27">
        <f t="shared" ref="Z47:Z48" si="7">+4</f>
        <v>4</v>
      </c>
      <c r="AA47" s="27">
        <v>-2.0</v>
      </c>
      <c r="AB47" s="27">
        <v>0.0</v>
      </c>
      <c r="AC47" s="27">
        <v>9.0</v>
      </c>
      <c r="AD47" s="27">
        <v>54.0</v>
      </c>
      <c r="AE47" s="27">
        <v>7.0</v>
      </c>
      <c r="AF47" s="27">
        <v>2.0</v>
      </c>
      <c r="AG47" s="29">
        <v>50.5</v>
      </c>
    </row>
    <row r="48">
      <c r="A48" s="26" t="s">
        <v>321</v>
      </c>
      <c r="B48" s="26">
        <v>2015.0</v>
      </c>
      <c r="C48" s="26" t="s">
        <v>418</v>
      </c>
      <c r="D48" s="27">
        <v>56.0</v>
      </c>
      <c r="E48" s="27">
        <v>77.0</v>
      </c>
      <c r="F48" s="27">
        <v>67.0</v>
      </c>
      <c r="G48" s="27">
        <v>71.0</v>
      </c>
      <c r="H48" s="27">
        <v>73.0</v>
      </c>
      <c r="I48" s="27">
        <v>288.0</v>
      </c>
      <c r="J48" s="26">
        <f>+8</f>
        <v>8</v>
      </c>
      <c r="K48" s="28">
        <v>47000.0</v>
      </c>
      <c r="L48" s="27">
        <v>72.0</v>
      </c>
      <c r="M48" s="27">
        <v>49.0</v>
      </c>
      <c r="N48" s="27">
        <v>50.0</v>
      </c>
      <c r="O48" s="27">
        <v>56.0</v>
      </c>
      <c r="P48" s="27">
        <v>27.0</v>
      </c>
      <c r="Q48" s="26" t="s">
        <v>359</v>
      </c>
      <c r="R48" s="29">
        <v>330.3</v>
      </c>
      <c r="S48" s="27">
        <v>12.0</v>
      </c>
      <c r="T48" s="27">
        <v>42.0</v>
      </c>
      <c r="U48" s="26" t="s">
        <v>359</v>
      </c>
      <c r="V48" s="27">
        <v>29.0</v>
      </c>
      <c r="W48" s="27">
        <v>116.0</v>
      </c>
      <c r="X48" s="26" t="s">
        <v>390</v>
      </c>
      <c r="Y48" s="27">
        <f>+3</f>
        <v>3</v>
      </c>
      <c r="Z48" s="27">
        <f t="shared" si="7"/>
        <v>4</v>
      </c>
      <c r="AA48" s="27">
        <f>+1</f>
        <v>1</v>
      </c>
      <c r="AB48" s="27">
        <v>0.0</v>
      </c>
      <c r="AC48" s="27">
        <v>14.0</v>
      </c>
      <c r="AD48" s="27">
        <v>39.0</v>
      </c>
      <c r="AE48" s="27">
        <v>16.0</v>
      </c>
      <c r="AF48" s="27">
        <v>3.0</v>
      </c>
      <c r="AG48" s="29">
        <v>50.5</v>
      </c>
    </row>
    <row r="49">
      <c r="A49" s="26" t="s">
        <v>321</v>
      </c>
      <c r="B49" s="26">
        <v>2015.0</v>
      </c>
      <c r="C49" s="26" t="s">
        <v>216</v>
      </c>
      <c r="D49" s="27" t="s">
        <v>398</v>
      </c>
      <c r="E49" s="27">
        <v>75.0</v>
      </c>
      <c r="F49" s="27">
        <v>69.0</v>
      </c>
      <c r="G49" s="27">
        <v>72.0</v>
      </c>
      <c r="H49" s="27">
        <v>73.0</v>
      </c>
      <c r="I49" s="27">
        <v>289.0</v>
      </c>
      <c r="J49" s="26">
        <f>+9</f>
        <v>9</v>
      </c>
      <c r="K49" s="28">
        <v>45750.0</v>
      </c>
      <c r="L49" s="27">
        <v>66.0</v>
      </c>
      <c r="M49" s="27">
        <v>49.0</v>
      </c>
      <c r="N49" s="27">
        <v>55.0</v>
      </c>
      <c r="O49" s="27">
        <v>57.0</v>
      </c>
      <c r="P49" s="27">
        <v>18.0</v>
      </c>
      <c r="Q49" s="26" t="s">
        <v>438</v>
      </c>
      <c r="R49" s="29">
        <v>319.1</v>
      </c>
      <c r="S49" s="27">
        <v>30.0</v>
      </c>
      <c r="T49" s="27">
        <v>40.0</v>
      </c>
      <c r="U49" s="26" t="s">
        <v>369</v>
      </c>
      <c r="V49" s="27">
        <v>28.3</v>
      </c>
      <c r="W49" s="27">
        <v>113.0</v>
      </c>
      <c r="X49" s="26" t="s">
        <v>380</v>
      </c>
      <c r="Y49" s="27">
        <f>+1</f>
        <v>1</v>
      </c>
      <c r="Z49" s="27">
        <f>+5</f>
        <v>5</v>
      </c>
      <c r="AA49" s="27">
        <f>+3</f>
        <v>3</v>
      </c>
      <c r="AB49" s="27">
        <v>0.0</v>
      </c>
      <c r="AC49" s="27">
        <v>13.0</v>
      </c>
      <c r="AD49" s="27">
        <v>43.0</v>
      </c>
      <c r="AE49" s="27">
        <v>12.0</v>
      </c>
      <c r="AF49" s="27">
        <v>4.0</v>
      </c>
      <c r="AG49" s="29">
        <v>50.5</v>
      </c>
    </row>
    <row r="50">
      <c r="A50" s="26" t="s">
        <v>321</v>
      </c>
      <c r="B50" s="26">
        <v>2015.0</v>
      </c>
      <c r="C50" s="26" t="s">
        <v>450</v>
      </c>
      <c r="D50" s="27" t="s">
        <v>361</v>
      </c>
      <c r="E50" s="27">
        <v>70.0</v>
      </c>
      <c r="F50" s="27">
        <v>70.0</v>
      </c>
      <c r="G50" s="27">
        <v>74.0</v>
      </c>
      <c r="H50" s="27">
        <v>70.0</v>
      </c>
      <c r="I50" s="27">
        <v>284.0</v>
      </c>
      <c r="J50" s="26">
        <f>+4</f>
        <v>4</v>
      </c>
      <c r="K50" s="28">
        <v>59000.0</v>
      </c>
      <c r="L50" s="27">
        <v>22.0</v>
      </c>
      <c r="M50" s="27">
        <v>20.0</v>
      </c>
      <c r="N50" s="27">
        <v>45.0</v>
      </c>
      <c r="O50" s="27">
        <v>42.0</v>
      </c>
      <c r="P50" s="27">
        <v>28.0</v>
      </c>
      <c r="Q50" s="26" t="s">
        <v>360</v>
      </c>
      <c r="R50" s="29">
        <v>311.1</v>
      </c>
      <c r="S50" s="27">
        <v>56.0</v>
      </c>
      <c r="T50" s="27">
        <v>40.0</v>
      </c>
      <c r="U50" s="26" t="s">
        <v>369</v>
      </c>
      <c r="V50" s="27">
        <v>28.3</v>
      </c>
      <c r="W50" s="27">
        <v>113.0</v>
      </c>
      <c r="X50" s="26" t="s">
        <v>380</v>
      </c>
      <c r="Y50" s="27">
        <f t="shared" ref="Y50:Y51" si="8">+2</f>
        <v>2</v>
      </c>
      <c r="Z50" s="27">
        <f t="shared" ref="Z50:Z51" si="9">+6</f>
        <v>6</v>
      </c>
      <c r="AA50" s="27">
        <v>-4.0</v>
      </c>
      <c r="AB50" s="27">
        <v>0.0</v>
      </c>
      <c r="AC50" s="27">
        <v>11.0</v>
      </c>
      <c r="AD50" s="27">
        <v>47.0</v>
      </c>
      <c r="AE50" s="27">
        <v>13.0</v>
      </c>
      <c r="AF50" s="27">
        <v>1.0</v>
      </c>
      <c r="AG50" s="29">
        <v>50.0</v>
      </c>
    </row>
    <row r="51">
      <c r="A51" s="26" t="s">
        <v>321</v>
      </c>
      <c r="B51" s="26">
        <v>2015.0</v>
      </c>
      <c r="C51" s="26" t="s">
        <v>442</v>
      </c>
      <c r="D51" s="27" t="s">
        <v>336</v>
      </c>
      <c r="E51" s="27">
        <v>70.0</v>
      </c>
      <c r="F51" s="27">
        <v>72.0</v>
      </c>
      <c r="G51" s="27">
        <v>70.0</v>
      </c>
      <c r="H51" s="27">
        <v>73.0</v>
      </c>
      <c r="I51" s="27">
        <v>285.0</v>
      </c>
      <c r="J51" s="26">
        <f>+5</f>
        <v>5</v>
      </c>
      <c r="K51" s="28">
        <v>55000.0</v>
      </c>
      <c r="L51" s="27">
        <v>22.0</v>
      </c>
      <c r="M51" s="27">
        <v>34.0</v>
      </c>
      <c r="N51" s="27">
        <v>33.0</v>
      </c>
      <c r="O51" s="27">
        <v>45.0</v>
      </c>
      <c r="P51" s="27">
        <v>29.0</v>
      </c>
      <c r="Q51" s="26" t="s">
        <v>414</v>
      </c>
      <c r="R51" s="29">
        <v>315.0</v>
      </c>
      <c r="S51" s="27">
        <v>45.0</v>
      </c>
      <c r="T51" s="27">
        <v>44.0</v>
      </c>
      <c r="U51" s="26" t="s">
        <v>360</v>
      </c>
      <c r="V51" s="27">
        <v>30.5</v>
      </c>
      <c r="W51" s="27">
        <v>122.0</v>
      </c>
      <c r="X51" s="26">
        <v>75.0</v>
      </c>
      <c r="Y51" s="27">
        <f t="shared" si="8"/>
        <v>2</v>
      </c>
      <c r="Z51" s="27">
        <f t="shared" si="9"/>
        <v>6</v>
      </c>
      <c r="AA51" s="27">
        <v>-3.0</v>
      </c>
      <c r="AB51" s="27">
        <v>0.0</v>
      </c>
      <c r="AC51" s="27">
        <v>11.0</v>
      </c>
      <c r="AD51" s="27">
        <v>46.0</v>
      </c>
      <c r="AE51" s="27">
        <v>14.0</v>
      </c>
      <c r="AF51" s="27">
        <v>1.0</v>
      </c>
      <c r="AG51" s="29">
        <v>49.0</v>
      </c>
    </row>
    <row r="52">
      <c r="A52" s="26" t="s">
        <v>321</v>
      </c>
      <c r="B52" s="26">
        <v>2015.0</v>
      </c>
      <c r="C52" s="26" t="s">
        <v>97</v>
      </c>
      <c r="D52" s="27" t="s">
        <v>434</v>
      </c>
      <c r="E52" s="27">
        <v>69.0</v>
      </c>
      <c r="F52" s="27">
        <v>67.0</v>
      </c>
      <c r="G52" s="27">
        <v>75.0</v>
      </c>
      <c r="H52" s="27">
        <v>76.0</v>
      </c>
      <c r="I52" s="27">
        <v>287.0</v>
      </c>
      <c r="J52" s="26">
        <f>+7</f>
        <v>7</v>
      </c>
      <c r="K52" s="28">
        <v>48167.0</v>
      </c>
      <c r="L52" s="27">
        <v>14.0</v>
      </c>
      <c r="M52" s="27">
        <v>2.0</v>
      </c>
      <c r="N52" s="27">
        <v>26.0</v>
      </c>
      <c r="O52" s="27">
        <v>53.0</v>
      </c>
      <c r="P52" s="27">
        <v>18.0</v>
      </c>
      <c r="Q52" s="26" t="s">
        <v>438</v>
      </c>
      <c r="R52" s="29">
        <v>328.4</v>
      </c>
      <c r="S52" s="27">
        <v>15.0</v>
      </c>
      <c r="T52" s="27">
        <v>36.0</v>
      </c>
      <c r="U52" s="26" t="s">
        <v>390</v>
      </c>
      <c r="V52" s="27">
        <v>27.0</v>
      </c>
      <c r="W52" s="27">
        <v>108.0</v>
      </c>
      <c r="X52" s="26" t="s">
        <v>360</v>
      </c>
      <c r="Y52" s="27">
        <f>+5</f>
        <v>5</v>
      </c>
      <c r="Z52" s="27">
        <f>+2</f>
        <v>2</v>
      </c>
      <c r="AA52" s="27" t="s">
        <v>28</v>
      </c>
      <c r="AB52" s="27">
        <v>0.0</v>
      </c>
      <c r="AC52" s="27">
        <v>12.0</v>
      </c>
      <c r="AD52" s="27">
        <v>44.0</v>
      </c>
      <c r="AE52" s="27">
        <v>13.0</v>
      </c>
      <c r="AF52" s="27">
        <v>3.0</v>
      </c>
      <c r="AG52" s="29">
        <v>48.5</v>
      </c>
    </row>
    <row r="53">
      <c r="A53" s="26" t="s">
        <v>321</v>
      </c>
      <c r="B53" s="26">
        <v>2015.0</v>
      </c>
      <c r="C53" s="26" t="s">
        <v>433</v>
      </c>
      <c r="D53" s="27" t="s">
        <v>336</v>
      </c>
      <c r="E53" s="27">
        <v>70.0</v>
      </c>
      <c r="F53" s="27">
        <v>71.0</v>
      </c>
      <c r="G53" s="27">
        <v>71.0</v>
      </c>
      <c r="H53" s="27">
        <v>73.0</v>
      </c>
      <c r="I53" s="27">
        <v>285.0</v>
      </c>
      <c r="J53" s="26">
        <f>+5</f>
        <v>5</v>
      </c>
      <c r="K53" s="28">
        <v>55000.0</v>
      </c>
      <c r="L53" s="27">
        <v>22.0</v>
      </c>
      <c r="M53" s="27">
        <v>26.0</v>
      </c>
      <c r="N53" s="27">
        <v>33.0</v>
      </c>
      <c r="O53" s="27">
        <v>45.0</v>
      </c>
      <c r="P53" s="27">
        <v>21.0</v>
      </c>
      <c r="Q53" s="26" t="s">
        <v>358</v>
      </c>
      <c r="R53" s="29">
        <v>307.9</v>
      </c>
      <c r="S53" s="27">
        <v>60.0</v>
      </c>
      <c r="T53" s="27">
        <v>42.0</v>
      </c>
      <c r="U53" s="26" t="s">
        <v>359</v>
      </c>
      <c r="V53" s="27">
        <v>28.3</v>
      </c>
      <c r="W53" s="27">
        <v>113.0</v>
      </c>
      <c r="X53" s="26" t="s">
        <v>380</v>
      </c>
      <c r="Y53" s="27" t="s">
        <v>28</v>
      </c>
      <c r="Z53" s="27">
        <f>+3</f>
        <v>3</v>
      </c>
      <c r="AA53" s="27">
        <f>+2</f>
        <v>2</v>
      </c>
      <c r="AB53" s="27">
        <v>0.0</v>
      </c>
      <c r="AC53" s="27">
        <v>10.0</v>
      </c>
      <c r="AD53" s="27">
        <v>49.0</v>
      </c>
      <c r="AE53" s="27">
        <v>11.0</v>
      </c>
      <c r="AF53" s="27">
        <v>2.0</v>
      </c>
      <c r="AG53" s="29">
        <v>48.0</v>
      </c>
    </row>
    <row r="54">
      <c r="A54" s="26" t="s">
        <v>321</v>
      </c>
      <c r="B54" s="26">
        <v>2015.0</v>
      </c>
      <c r="C54" s="26" t="s">
        <v>421</v>
      </c>
      <c r="D54" s="27" t="s">
        <v>434</v>
      </c>
      <c r="E54" s="27">
        <v>77.0</v>
      </c>
      <c r="F54" s="27">
        <v>72.0</v>
      </c>
      <c r="G54" s="27">
        <v>67.0</v>
      </c>
      <c r="H54" s="27">
        <v>71.0</v>
      </c>
      <c r="I54" s="27">
        <v>287.0</v>
      </c>
      <c r="J54" s="26">
        <f>+7</f>
        <v>7</v>
      </c>
      <c r="K54" s="28">
        <v>48167.0</v>
      </c>
      <c r="L54" s="27">
        <v>72.0</v>
      </c>
      <c r="M54" s="27">
        <v>72.0</v>
      </c>
      <c r="N54" s="27">
        <v>55.0</v>
      </c>
      <c r="O54" s="27">
        <v>53.0</v>
      </c>
      <c r="P54" s="27">
        <v>29.0</v>
      </c>
      <c r="Q54" s="26" t="s">
        <v>414</v>
      </c>
      <c r="R54" s="29">
        <v>325.4</v>
      </c>
      <c r="S54" s="27">
        <v>21.0</v>
      </c>
      <c r="T54" s="27">
        <v>42.0</v>
      </c>
      <c r="U54" s="26" t="s">
        <v>359</v>
      </c>
      <c r="V54" s="27">
        <v>29.0</v>
      </c>
      <c r="W54" s="27">
        <v>116.0</v>
      </c>
      <c r="X54" s="26" t="s">
        <v>390</v>
      </c>
      <c r="Y54" s="27">
        <f>+1</f>
        <v>1</v>
      </c>
      <c r="Z54" s="27">
        <f>+7</f>
        <v>7</v>
      </c>
      <c r="AA54" s="27">
        <v>-1.0</v>
      </c>
      <c r="AB54" s="27">
        <v>0.0</v>
      </c>
      <c r="AC54" s="27">
        <v>12.0</v>
      </c>
      <c r="AD54" s="27">
        <v>43.0</v>
      </c>
      <c r="AE54" s="27">
        <v>15.0</v>
      </c>
      <c r="AF54" s="27">
        <v>2.0</v>
      </c>
      <c r="AG54" s="29">
        <v>48.0</v>
      </c>
    </row>
    <row r="55">
      <c r="A55" s="26" t="s">
        <v>321</v>
      </c>
      <c r="B55" s="26">
        <v>2015.0</v>
      </c>
      <c r="C55" s="26" t="s">
        <v>415</v>
      </c>
      <c r="D55" s="27" t="s">
        <v>356</v>
      </c>
      <c r="E55" s="27">
        <v>68.0</v>
      </c>
      <c r="F55" s="27">
        <v>74.0</v>
      </c>
      <c r="G55" s="27">
        <v>73.0</v>
      </c>
      <c r="H55" s="27">
        <v>71.0</v>
      </c>
      <c r="I55" s="27">
        <v>286.0</v>
      </c>
      <c r="J55" s="26">
        <f>+6</f>
        <v>6</v>
      </c>
      <c r="K55" s="28">
        <v>51000.0</v>
      </c>
      <c r="L55" s="27">
        <v>6.0</v>
      </c>
      <c r="M55" s="27">
        <v>34.0</v>
      </c>
      <c r="N55" s="27">
        <v>50.0</v>
      </c>
      <c r="O55" s="27">
        <v>50.0</v>
      </c>
      <c r="P55" s="27">
        <v>28.0</v>
      </c>
      <c r="Q55" s="26" t="s">
        <v>360</v>
      </c>
      <c r="R55" s="29">
        <v>335.0</v>
      </c>
      <c r="S55" s="27">
        <v>8.0</v>
      </c>
      <c r="T55" s="27">
        <v>46.0</v>
      </c>
      <c r="U55" s="26" t="s">
        <v>326</v>
      </c>
      <c r="V55" s="27">
        <v>30.8</v>
      </c>
      <c r="W55" s="27">
        <v>123.0</v>
      </c>
      <c r="X55" s="26">
        <v>76.0</v>
      </c>
      <c r="Y55" s="27">
        <f>+2</f>
        <v>2</v>
      </c>
      <c r="Z55" s="27">
        <f>+5</f>
        <v>5</v>
      </c>
      <c r="AA55" s="27">
        <v>-1.0</v>
      </c>
      <c r="AB55" s="27">
        <v>0.0</v>
      </c>
      <c r="AC55" s="27">
        <v>10.0</v>
      </c>
      <c r="AD55" s="27">
        <v>47.0</v>
      </c>
      <c r="AE55" s="27">
        <v>14.0</v>
      </c>
      <c r="AF55" s="27">
        <v>1.0</v>
      </c>
      <c r="AG55" s="29">
        <v>46.5</v>
      </c>
    </row>
    <row r="56">
      <c r="A56" s="26" t="s">
        <v>321</v>
      </c>
      <c r="B56" s="26">
        <v>2015.0</v>
      </c>
      <c r="C56" s="26" t="s">
        <v>103</v>
      </c>
      <c r="D56" s="27" t="s">
        <v>361</v>
      </c>
      <c r="E56" s="27">
        <v>71.0</v>
      </c>
      <c r="F56" s="27">
        <v>71.0</v>
      </c>
      <c r="G56" s="27">
        <v>69.0</v>
      </c>
      <c r="H56" s="27">
        <v>73.0</v>
      </c>
      <c r="I56" s="27">
        <v>284.0</v>
      </c>
      <c r="J56" s="26">
        <f>+4</f>
        <v>4</v>
      </c>
      <c r="K56" s="28">
        <v>59000.0</v>
      </c>
      <c r="L56" s="27">
        <v>37.0</v>
      </c>
      <c r="M56" s="27">
        <v>34.0</v>
      </c>
      <c r="N56" s="27">
        <v>26.0</v>
      </c>
      <c r="O56" s="27">
        <v>42.0</v>
      </c>
      <c r="P56" s="27">
        <v>24.0</v>
      </c>
      <c r="Q56" s="26" t="s">
        <v>340</v>
      </c>
      <c r="R56" s="29">
        <v>309.8</v>
      </c>
      <c r="S56" s="27">
        <v>58.0</v>
      </c>
      <c r="T56" s="27">
        <v>35.0</v>
      </c>
      <c r="U56" s="26" t="s">
        <v>426</v>
      </c>
      <c r="V56" s="27">
        <v>27.0</v>
      </c>
      <c r="W56" s="27">
        <v>108.0</v>
      </c>
      <c r="X56" s="26" t="s">
        <v>360</v>
      </c>
      <c r="Y56" s="27">
        <f>+3</f>
        <v>3</v>
      </c>
      <c r="Z56" s="27">
        <f>+1</f>
        <v>1</v>
      </c>
      <c r="AA56" s="27" t="s">
        <v>28</v>
      </c>
      <c r="AB56" s="27">
        <v>0.0</v>
      </c>
      <c r="AC56" s="27">
        <v>8.0</v>
      </c>
      <c r="AD56" s="27">
        <v>52.0</v>
      </c>
      <c r="AE56" s="27">
        <v>12.0</v>
      </c>
      <c r="AF56" s="27">
        <v>0.0</v>
      </c>
      <c r="AG56" s="29">
        <v>45.0</v>
      </c>
    </row>
    <row r="57">
      <c r="A57" s="26" t="s">
        <v>321</v>
      </c>
      <c r="B57" s="26">
        <v>2015.0</v>
      </c>
      <c r="C57" s="26" t="s">
        <v>422</v>
      </c>
      <c r="D57" s="27" t="s">
        <v>356</v>
      </c>
      <c r="E57" s="27">
        <v>70.0</v>
      </c>
      <c r="F57" s="27">
        <v>71.0</v>
      </c>
      <c r="G57" s="27">
        <v>71.0</v>
      </c>
      <c r="H57" s="27">
        <v>74.0</v>
      </c>
      <c r="I57" s="27">
        <v>286.0</v>
      </c>
      <c r="J57" s="26">
        <f>+6</f>
        <v>6</v>
      </c>
      <c r="K57" s="28">
        <v>51000.0</v>
      </c>
      <c r="L57" s="27">
        <v>22.0</v>
      </c>
      <c r="M57" s="27">
        <v>26.0</v>
      </c>
      <c r="N57" s="27">
        <v>33.0</v>
      </c>
      <c r="O57" s="27">
        <v>50.0</v>
      </c>
      <c r="P57" s="27">
        <v>27.0</v>
      </c>
      <c r="Q57" s="26" t="s">
        <v>359</v>
      </c>
      <c r="R57" s="29">
        <v>323.0</v>
      </c>
      <c r="S57" s="27" t="s">
        <v>351</v>
      </c>
      <c r="T57" s="27">
        <v>42.0</v>
      </c>
      <c r="U57" s="26" t="s">
        <v>359</v>
      </c>
      <c r="V57" s="27">
        <v>28.8</v>
      </c>
      <c r="W57" s="27">
        <v>115.0</v>
      </c>
      <c r="X57" s="26" t="s">
        <v>330</v>
      </c>
      <c r="Y57" s="27">
        <f>+5</f>
        <v>5</v>
      </c>
      <c r="Z57" s="27">
        <f>+2</f>
        <v>2</v>
      </c>
      <c r="AA57" s="27">
        <v>-1.0</v>
      </c>
      <c r="AB57" s="27">
        <v>0.0</v>
      </c>
      <c r="AC57" s="27">
        <v>9.0</v>
      </c>
      <c r="AD57" s="27">
        <v>49.0</v>
      </c>
      <c r="AE57" s="27">
        <v>13.0</v>
      </c>
      <c r="AF57" s="27">
        <v>1.0</v>
      </c>
      <c r="AG57" s="29">
        <v>45.0</v>
      </c>
    </row>
    <row r="58">
      <c r="A58" s="26" t="s">
        <v>321</v>
      </c>
      <c r="B58" s="26">
        <v>2015.0</v>
      </c>
      <c r="C58" s="26" t="s">
        <v>466</v>
      </c>
      <c r="D58" s="27" t="s">
        <v>358</v>
      </c>
      <c r="E58" s="27">
        <v>77.0</v>
      </c>
      <c r="F58" s="27">
        <v>71.0</v>
      </c>
      <c r="G58" s="27">
        <v>72.0</v>
      </c>
      <c r="H58" s="27">
        <v>71.0</v>
      </c>
      <c r="I58" s="27">
        <v>291.0</v>
      </c>
      <c r="J58" s="26">
        <f>+11</f>
        <v>11</v>
      </c>
      <c r="K58" s="28">
        <v>43875.0</v>
      </c>
      <c r="L58" s="27">
        <v>72.0</v>
      </c>
      <c r="M58" s="27">
        <v>71.0</v>
      </c>
      <c r="N58" s="27">
        <v>69.0</v>
      </c>
      <c r="O58" s="27">
        <v>63.0</v>
      </c>
      <c r="P58" s="27">
        <v>23.0</v>
      </c>
      <c r="Q58" s="26" t="s">
        <v>353</v>
      </c>
      <c r="R58" s="29">
        <v>316.3</v>
      </c>
      <c r="S58" s="27">
        <v>42.0</v>
      </c>
      <c r="T58" s="27">
        <v>36.0</v>
      </c>
      <c r="U58" s="26" t="s">
        <v>390</v>
      </c>
      <c r="V58" s="27">
        <v>28.8</v>
      </c>
      <c r="W58" s="27">
        <v>115.0</v>
      </c>
      <c r="X58" s="26" t="s">
        <v>330</v>
      </c>
      <c r="Y58" s="27">
        <f>+4</f>
        <v>4</v>
      </c>
      <c r="Z58" s="27">
        <f>+9</f>
        <v>9</v>
      </c>
      <c r="AA58" s="27">
        <v>-2.0</v>
      </c>
      <c r="AB58" s="27">
        <v>0.0</v>
      </c>
      <c r="AC58" s="27">
        <v>13.0</v>
      </c>
      <c r="AD58" s="27">
        <v>36.0</v>
      </c>
      <c r="AE58" s="27">
        <v>22.0</v>
      </c>
      <c r="AF58" s="27">
        <v>1.0</v>
      </c>
      <c r="AG58" s="29">
        <v>45.0</v>
      </c>
    </row>
    <row r="59">
      <c r="A59" s="26" t="s">
        <v>321</v>
      </c>
      <c r="B59" s="26">
        <v>2015.0</v>
      </c>
      <c r="C59" s="28" t="s">
        <v>200</v>
      </c>
      <c r="D59" s="27" t="s">
        <v>434</v>
      </c>
      <c r="E59" s="27">
        <v>73.0</v>
      </c>
      <c r="F59" s="27">
        <v>73.0</v>
      </c>
      <c r="G59" s="27">
        <v>70.0</v>
      </c>
      <c r="H59" s="27">
        <v>71.0</v>
      </c>
      <c r="I59" s="27">
        <v>287.0</v>
      </c>
      <c r="J59" s="28">
        <f>+7</f>
        <v>7</v>
      </c>
      <c r="K59" s="28">
        <v>48167.0</v>
      </c>
      <c r="L59" s="27">
        <v>54.0</v>
      </c>
      <c r="M59" s="27">
        <v>62.0</v>
      </c>
      <c r="N59" s="27">
        <v>55.0</v>
      </c>
      <c r="O59" s="27">
        <v>53.0</v>
      </c>
      <c r="P59" s="27">
        <v>18.0</v>
      </c>
      <c r="Q59" s="26" t="s">
        <v>438</v>
      </c>
      <c r="R59" s="29">
        <v>317.5</v>
      </c>
      <c r="S59" s="27">
        <v>36.0</v>
      </c>
      <c r="T59" s="27">
        <v>34.0</v>
      </c>
      <c r="U59" s="26" t="s">
        <v>457</v>
      </c>
      <c r="V59" s="27">
        <v>26.8</v>
      </c>
      <c r="W59" s="27">
        <v>107.0</v>
      </c>
      <c r="X59" s="26" t="s">
        <v>331</v>
      </c>
      <c r="Y59" s="27">
        <f>+2</f>
        <v>2</v>
      </c>
      <c r="Z59" s="27">
        <f>+8</f>
        <v>8</v>
      </c>
      <c r="AA59" s="27">
        <v>-3.0</v>
      </c>
      <c r="AB59" s="27">
        <v>0.0</v>
      </c>
      <c r="AC59" s="27">
        <v>10.0</v>
      </c>
      <c r="AD59" s="27">
        <v>46.0</v>
      </c>
      <c r="AE59" s="27">
        <v>15.0</v>
      </c>
      <c r="AF59" s="27">
        <v>1.0</v>
      </c>
      <c r="AG59" s="29">
        <v>44.5</v>
      </c>
    </row>
    <row r="60">
      <c r="A60" s="26" t="s">
        <v>321</v>
      </c>
      <c r="B60" s="26">
        <v>2015.0</v>
      </c>
      <c r="C60" s="26" t="s">
        <v>430</v>
      </c>
      <c r="D60" s="27" t="s">
        <v>398</v>
      </c>
      <c r="E60" s="27">
        <v>77.0</v>
      </c>
      <c r="F60" s="27">
        <v>68.0</v>
      </c>
      <c r="G60" s="27">
        <v>70.0</v>
      </c>
      <c r="H60" s="27">
        <v>74.0</v>
      </c>
      <c r="I60" s="27">
        <v>289.0</v>
      </c>
      <c r="J60" s="26">
        <f>+9</f>
        <v>9</v>
      </c>
      <c r="K60" s="28">
        <v>45750.0</v>
      </c>
      <c r="L60" s="27">
        <v>72.0</v>
      </c>
      <c r="M60" s="27">
        <v>56.0</v>
      </c>
      <c r="N60" s="27">
        <v>50.0</v>
      </c>
      <c r="O60" s="27">
        <v>57.0</v>
      </c>
      <c r="P60" s="27">
        <v>24.0</v>
      </c>
      <c r="Q60" s="26" t="s">
        <v>340</v>
      </c>
      <c r="R60" s="29">
        <v>325.3</v>
      </c>
      <c r="S60" s="27">
        <v>22.0</v>
      </c>
      <c r="T60" s="27">
        <v>47.0</v>
      </c>
      <c r="U60" s="26" t="s">
        <v>323</v>
      </c>
      <c r="V60" s="27">
        <v>31.3</v>
      </c>
      <c r="W60" s="27">
        <v>125.0</v>
      </c>
      <c r="X60" s="26">
        <v>77.0</v>
      </c>
      <c r="Y60" s="27">
        <f>+1</f>
        <v>1</v>
      </c>
      <c r="Z60" s="27">
        <f>+12</f>
        <v>12</v>
      </c>
      <c r="AA60" s="27">
        <v>-4.0</v>
      </c>
      <c r="AB60" s="27">
        <v>0.0</v>
      </c>
      <c r="AC60" s="27">
        <v>9.0</v>
      </c>
      <c r="AD60" s="27">
        <v>46.0</v>
      </c>
      <c r="AE60" s="27">
        <v>16.0</v>
      </c>
      <c r="AF60" s="27">
        <v>1.0</v>
      </c>
      <c r="AG60" s="29">
        <v>41.0</v>
      </c>
    </row>
    <row r="61">
      <c r="A61" s="26" t="s">
        <v>321</v>
      </c>
      <c r="B61" s="26">
        <v>2015.0</v>
      </c>
      <c r="C61" s="26" t="s">
        <v>531</v>
      </c>
      <c r="D61" s="27" t="s">
        <v>358</v>
      </c>
      <c r="E61" s="27">
        <v>72.0</v>
      </c>
      <c r="F61" s="27">
        <v>73.0</v>
      </c>
      <c r="G61" s="27">
        <v>73.0</v>
      </c>
      <c r="H61" s="27">
        <v>73.0</v>
      </c>
      <c r="I61" s="27">
        <v>291.0</v>
      </c>
      <c r="J61" s="26">
        <f>+11</f>
        <v>11</v>
      </c>
      <c r="K61" s="28">
        <v>43875.0</v>
      </c>
      <c r="L61" s="27">
        <v>44.0</v>
      </c>
      <c r="M61" s="27">
        <v>56.0</v>
      </c>
      <c r="N61" s="27">
        <v>63.0</v>
      </c>
      <c r="O61" s="27">
        <v>63.0</v>
      </c>
      <c r="P61" s="27">
        <v>26.0</v>
      </c>
      <c r="Q61" s="26" t="s">
        <v>347</v>
      </c>
      <c r="R61" s="29">
        <v>295.5</v>
      </c>
      <c r="S61" s="27">
        <v>75.0</v>
      </c>
      <c r="T61" s="27">
        <v>37.0</v>
      </c>
      <c r="U61" s="26" t="s">
        <v>411</v>
      </c>
      <c r="V61" s="27">
        <v>28.5</v>
      </c>
      <c r="W61" s="27">
        <v>114.0</v>
      </c>
      <c r="X61" s="26" t="s">
        <v>356</v>
      </c>
      <c r="Y61" s="27">
        <f>+4</f>
        <v>4</v>
      </c>
      <c r="Z61" s="27">
        <f>+11</f>
        <v>11</v>
      </c>
      <c r="AA61" s="27">
        <v>-4.0</v>
      </c>
      <c r="AB61" s="27">
        <v>0.0</v>
      </c>
      <c r="AC61" s="27">
        <v>10.0</v>
      </c>
      <c r="AD61" s="27">
        <v>43.0</v>
      </c>
      <c r="AE61" s="27">
        <v>17.0</v>
      </c>
      <c r="AF61" s="27">
        <v>2.0</v>
      </c>
      <c r="AG61" s="29">
        <v>41.0</v>
      </c>
    </row>
    <row r="62">
      <c r="A62" s="26" t="s">
        <v>321</v>
      </c>
      <c r="B62" s="26">
        <v>2015.0</v>
      </c>
      <c r="C62" s="28" t="s">
        <v>556</v>
      </c>
      <c r="D62" s="27" t="s">
        <v>398</v>
      </c>
      <c r="E62" s="27">
        <v>75.0</v>
      </c>
      <c r="F62" s="27">
        <v>71.0</v>
      </c>
      <c r="G62" s="27">
        <v>72.0</v>
      </c>
      <c r="H62" s="27">
        <v>71.0</v>
      </c>
      <c r="I62" s="27">
        <v>289.0</v>
      </c>
      <c r="J62" s="28">
        <f>+9</f>
        <v>9</v>
      </c>
      <c r="K62" s="28">
        <v>45750.0</v>
      </c>
      <c r="L62" s="27">
        <v>66.0</v>
      </c>
      <c r="M62" s="27">
        <v>62.0</v>
      </c>
      <c r="N62" s="27">
        <v>63.0</v>
      </c>
      <c r="O62" s="27">
        <v>57.0</v>
      </c>
      <c r="P62" s="27">
        <v>26.0</v>
      </c>
      <c r="Q62" s="26" t="s">
        <v>347</v>
      </c>
      <c r="R62" s="29">
        <v>321.8</v>
      </c>
      <c r="S62" s="27">
        <v>27.0</v>
      </c>
      <c r="T62" s="27">
        <v>42.0</v>
      </c>
      <c r="U62" s="26" t="s">
        <v>359</v>
      </c>
      <c r="V62" s="27">
        <v>30.0</v>
      </c>
      <c r="W62" s="27">
        <v>120.0</v>
      </c>
      <c r="X62" s="26">
        <v>72.0</v>
      </c>
      <c r="Y62" s="27">
        <f>+1</f>
        <v>1</v>
      </c>
      <c r="Z62" s="27">
        <f t="shared" ref="Z62:Z63" si="10">+7</f>
        <v>7</v>
      </c>
      <c r="AA62" s="27">
        <f>+1</f>
        <v>1</v>
      </c>
      <c r="AB62" s="27">
        <v>0.0</v>
      </c>
      <c r="AC62" s="27">
        <v>9.0</v>
      </c>
      <c r="AD62" s="27">
        <v>45.0</v>
      </c>
      <c r="AE62" s="27">
        <v>18.0</v>
      </c>
      <c r="AF62" s="27">
        <v>0.0</v>
      </c>
      <c r="AG62" s="29">
        <v>40.5</v>
      </c>
    </row>
    <row r="63">
      <c r="A63" s="26" t="s">
        <v>321</v>
      </c>
      <c r="B63" s="26">
        <v>2015.0</v>
      </c>
      <c r="C63" s="26" t="s">
        <v>227</v>
      </c>
      <c r="D63" s="27" t="s">
        <v>437</v>
      </c>
      <c r="E63" s="27">
        <v>69.0</v>
      </c>
      <c r="F63" s="27">
        <v>74.0</v>
      </c>
      <c r="G63" s="27">
        <v>74.0</v>
      </c>
      <c r="H63" s="27">
        <v>73.0</v>
      </c>
      <c r="I63" s="27">
        <v>290.0</v>
      </c>
      <c r="J63" s="26">
        <f>+10</f>
        <v>10</v>
      </c>
      <c r="K63" s="28">
        <v>44625.0</v>
      </c>
      <c r="L63" s="27">
        <v>14.0</v>
      </c>
      <c r="M63" s="27">
        <v>46.0</v>
      </c>
      <c r="N63" s="27">
        <v>58.0</v>
      </c>
      <c r="O63" s="27">
        <v>61.0</v>
      </c>
      <c r="P63" s="27">
        <v>30.0</v>
      </c>
      <c r="Q63" s="26" t="s">
        <v>374</v>
      </c>
      <c r="R63" s="29">
        <v>304.0</v>
      </c>
      <c r="S63" s="27">
        <v>65.0</v>
      </c>
      <c r="T63" s="27">
        <v>37.0</v>
      </c>
      <c r="U63" s="26" t="s">
        <v>411</v>
      </c>
      <c r="V63" s="27">
        <v>28.5</v>
      </c>
      <c r="W63" s="27">
        <v>114.0</v>
      </c>
      <c r="X63" s="26" t="s">
        <v>356</v>
      </c>
      <c r="Y63" s="27">
        <f>+3</f>
        <v>3</v>
      </c>
      <c r="Z63" s="27">
        <f t="shared" si="10"/>
        <v>7</v>
      </c>
      <c r="AA63" s="27" t="s">
        <v>28</v>
      </c>
      <c r="AB63" s="27">
        <v>0.0</v>
      </c>
      <c r="AC63" s="27">
        <v>8.0</v>
      </c>
      <c r="AD63" s="27">
        <v>48.0</v>
      </c>
      <c r="AE63" s="27">
        <v>15.0</v>
      </c>
      <c r="AF63" s="27">
        <v>1.0</v>
      </c>
      <c r="AG63" s="29">
        <v>39.5</v>
      </c>
    </row>
    <row r="64">
      <c r="A64" s="26" t="s">
        <v>321</v>
      </c>
      <c r="B64" s="26">
        <v>2015.0</v>
      </c>
      <c r="C64" s="26" t="s">
        <v>382</v>
      </c>
      <c r="D64" s="27">
        <v>69.0</v>
      </c>
      <c r="E64" s="27">
        <v>70.0</v>
      </c>
      <c r="F64" s="27">
        <v>75.0</v>
      </c>
      <c r="G64" s="27">
        <v>73.0</v>
      </c>
      <c r="H64" s="27">
        <v>75.0</v>
      </c>
      <c r="I64" s="27">
        <v>293.0</v>
      </c>
      <c r="J64" s="26">
        <f>+13</f>
        <v>13</v>
      </c>
      <c r="K64" s="28">
        <v>42750.0</v>
      </c>
      <c r="L64" s="27">
        <v>22.0</v>
      </c>
      <c r="M64" s="27">
        <v>56.0</v>
      </c>
      <c r="N64" s="27">
        <v>63.0</v>
      </c>
      <c r="O64" s="27">
        <v>69.0</v>
      </c>
      <c r="P64" s="27">
        <v>20.0</v>
      </c>
      <c r="Q64" s="26" t="s">
        <v>391</v>
      </c>
      <c r="R64" s="29">
        <v>297.9</v>
      </c>
      <c r="S64" s="27" t="s">
        <v>438</v>
      </c>
      <c r="T64" s="27">
        <v>32.0</v>
      </c>
      <c r="U64" s="26" t="s">
        <v>455</v>
      </c>
      <c r="V64" s="27">
        <v>27.5</v>
      </c>
      <c r="W64" s="27">
        <v>110.0</v>
      </c>
      <c r="X64" s="26" t="s">
        <v>373</v>
      </c>
      <c r="Y64" s="27">
        <f t="shared" ref="Y64:Z64" si="11">+6</f>
        <v>6</v>
      </c>
      <c r="Z64" s="27">
        <f t="shared" si="11"/>
        <v>6</v>
      </c>
      <c r="AA64" s="27">
        <f>+1</f>
        <v>1</v>
      </c>
      <c r="AB64" s="27">
        <v>0.0</v>
      </c>
      <c r="AC64" s="27">
        <v>10.0</v>
      </c>
      <c r="AD64" s="27">
        <v>42.0</v>
      </c>
      <c r="AE64" s="27">
        <v>17.0</v>
      </c>
      <c r="AF64" s="27">
        <v>3.0</v>
      </c>
      <c r="AG64" s="29">
        <v>39.5</v>
      </c>
    </row>
    <row r="65">
      <c r="A65" s="26" t="s">
        <v>321</v>
      </c>
      <c r="B65" s="26">
        <v>2015.0</v>
      </c>
      <c r="C65" s="26" t="s">
        <v>131</v>
      </c>
      <c r="D65" s="27" t="s">
        <v>358</v>
      </c>
      <c r="E65" s="27">
        <v>76.0</v>
      </c>
      <c r="F65" s="27">
        <v>70.0</v>
      </c>
      <c r="G65" s="27">
        <v>71.0</v>
      </c>
      <c r="H65" s="27">
        <v>74.0</v>
      </c>
      <c r="I65" s="27">
        <v>291.0</v>
      </c>
      <c r="J65" s="26">
        <f>+11</f>
        <v>11</v>
      </c>
      <c r="K65" s="28">
        <v>43875.0</v>
      </c>
      <c r="L65" s="27">
        <v>71.0</v>
      </c>
      <c r="M65" s="27">
        <v>62.0</v>
      </c>
      <c r="N65" s="27">
        <v>58.0</v>
      </c>
      <c r="O65" s="27">
        <v>63.0</v>
      </c>
      <c r="P65" s="27">
        <v>23.0</v>
      </c>
      <c r="Q65" s="26" t="s">
        <v>353</v>
      </c>
      <c r="R65" s="29">
        <v>317.4</v>
      </c>
      <c r="S65" s="27">
        <v>37.0</v>
      </c>
      <c r="T65" s="27">
        <v>35.0</v>
      </c>
      <c r="U65" s="26" t="s">
        <v>426</v>
      </c>
      <c r="V65" s="27">
        <v>28.3</v>
      </c>
      <c r="W65" s="27">
        <v>113.0</v>
      </c>
      <c r="X65" s="26" t="s">
        <v>380</v>
      </c>
      <c r="Y65" s="27">
        <f>+8</f>
        <v>8</v>
      </c>
      <c r="Z65" s="27">
        <f>+5</f>
        <v>5</v>
      </c>
      <c r="AA65" s="27">
        <v>-2.0</v>
      </c>
      <c r="AB65" s="27">
        <v>0.0</v>
      </c>
      <c r="AC65" s="27">
        <v>8.0</v>
      </c>
      <c r="AD65" s="27">
        <v>48.0</v>
      </c>
      <c r="AE65" s="27">
        <v>14.0</v>
      </c>
      <c r="AF65" s="27">
        <v>2.0</v>
      </c>
      <c r="AG65" s="29">
        <v>39.0</v>
      </c>
    </row>
    <row r="66">
      <c r="A66" s="26" t="s">
        <v>321</v>
      </c>
      <c r="B66" s="26">
        <v>2015.0</v>
      </c>
      <c r="C66" s="26" t="s">
        <v>439</v>
      </c>
      <c r="D66" s="27" t="s">
        <v>391</v>
      </c>
      <c r="E66" s="27">
        <v>75.0</v>
      </c>
      <c r="F66" s="27">
        <v>72.0</v>
      </c>
      <c r="G66" s="27">
        <v>73.0</v>
      </c>
      <c r="H66" s="27">
        <v>72.0</v>
      </c>
      <c r="I66" s="27">
        <v>292.0</v>
      </c>
      <c r="J66" s="26">
        <f>+12</f>
        <v>12</v>
      </c>
      <c r="K66" s="28">
        <v>43125.0</v>
      </c>
      <c r="L66" s="27">
        <v>66.0</v>
      </c>
      <c r="M66" s="27">
        <v>69.0</v>
      </c>
      <c r="N66" s="27">
        <v>69.0</v>
      </c>
      <c r="O66" s="27">
        <v>67.0</v>
      </c>
      <c r="P66" s="27">
        <v>26.0</v>
      </c>
      <c r="Q66" s="26" t="s">
        <v>347</v>
      </c>
      <c r="R66" s="29">
        <v>304.1</v>
      </c>
      <c r="S66" s="27">
        <v>64.0</v>
      </c>
      <c r="T66" s="27">
        <v>35.0</v>
      </c>
      <c r="U66" s="26" t="s">
        <v>426</v>
      </c>
      <c r="V66" s="27">
        <v>28.5</v>
      </c>
      <c r="W66" s="27">
        <v>114.0</v>
      </c>
      <c r="X66" s="26" t="s">
        <v>356</v>
      </c>
      <c r="Y66" s="27">
        <f>+4</f>
        <v>4</v>
      </c>
      <c r="Z66" s="27">
        <f>+7</f>
        <v>7</v>
      </c>
      <c r="AA66" s="27">
        <f>+1</f>
        <v>1</v>
      </c>
      <c r="AB66" s="27">
        <v>0.0</v>
      </c>
      <c r="AC66" s="27">
        <v>9.0</v>
      </c>
      <c r="AD66" s="27">
        <v>44.0</v>
      </c>
      <c r="AE66" s="27">
        <v>17.0</v>
      </c>
      <c r="AF66" s="27">
        <v>2.0</v>
      </c>
      <c r="AG66" s="29">
        <v>38.5</v>
      </c>
    </row>
    <row r="67">
      <c r="A67" s="26" t="s">
        <v>321</v>
      </c>
      <c r="B67" s="26">
        <v>2015.0</v>
      </c>
      <c r="C67" s="26" t="s">
        <v>425</v>
      </c>
      <c r="D67" s="27" t="s">
        <v>437</v>
      </c>
      <c r="E67" s="27">
        <v>74.0</v>
      </c>
      <c r="F67" s="27">
        <v>72.0</v>
      </c>
      <c r="G67" s="27">
        <v>68.0</v>
      </c>
      <c r="H67" s="27">
        <v>76.0</v>
      </c>
      <c r="I67" s="27">
        <v>290.0</v>
      </c>
      <c r="J67" s="26">
        <f>+10</f>
        <v>10</v>
      </c>
      <c r="K67" s="28">
        <v>44625.0</v>
      </c>
      <c r="L67" s="27">
        <v>59.0</v>
      </c>
      <c r="M67" s="27">
        <v>62.0</v>
      </c>
      <c r="N67" s="27">
        <v>45.0</v>
      </c>
      <c r="O67" s="27">
        <v>61.0</v>
      </c>
      <c r="P67" s="27">
        <v>30.0</v>
      </c>
      <c r="Q67" s="26" t="s">
        <v>374</v>
      </c>
      <c r="R67" s="29">
        <v>300.6</v>
      </c>
      <c r="S67" s="27">
        <v>71.0</v>
      </c>
      <c r="T67" s="27">
        <v>39.0</v>
      </c>
      <c r="U67" s="26" t="s">
        <v>381</v>
      </c>
      <c r="V67" s="27">
        <v>28.0</v>
      </c>
      <c r="W67" s="27">
        <v>112.0</v>
      </c>
      <c r="X67" s="26" t="s">
        <v>368</v>
      </c>
      <c r="Y67" s="27">
        <f t="shared" ref="Y67:Z67" si="12">+5</f>
        <v>5</v>
      </c>
      <c r="Z67" s="27">
        <f t="shared" si="12"/>
        <v>5</v>
      </c>
      <c r="AA67" s="27" t="s">
        <v>28</v>
      </c>
      <c r="AB67" s="27">
        <v>0.0</v>
      </c>
      <c r="AC67" s="27">
        <v>7.0</v>
      </c>
      <c r="AD67" s="27">
        <v>51.0</v>
      </c>
      <c r="AE67" s="27">
        <v>11.0</v>
      </c>
      <c r="AF67" s="27">
        <v>3.0</v>
      </c>
      <c r="AG67" s="29">
        <v>38.0</v>
      </c>
    </row>
    <row r="68">
      <c r="A68" s="26" t="s">
        <v>321</v>
      </c>
      <c r="B68" s="26">
        <v>2015.0</v>
      </c>
      <c r="C68" s="26" t="s">
        <v>687</v>
      </c>
      <c r="D68" s="27" t="s">
        <v>424</v>
      </c>
      <c r="E68" s="27">
        <v>74.0</v>
      </c>
      <c r="F68" s="27">
        <v>75.0</v>
      </c>
      <c r="G68" s="27">
        <v>73.0</v>
      </c>
      <c r="H68" s="27">
        <v>72.0</v>
      </c>
      <c r="I68" s="27">
        <v>294.0</v>
      </c>
      <c r="J68" s="26">
        <f>+14</f>
        <v>14</v>
      </c>
      <c r="K68" s="28">
        <v>42375.0</v>
      </c>
      <c r="L68" s="27">
        <v>59.0</v>
      </c>
      <c r="M68" s="27">
        <v>72.0</v>
      </c>
      <c r="N68" s="27">
        <v>73.0</v>
      </c>
      <c r="O68" s="27">
        <v>70.0</v>
      </c>
      <c r="P68" s="27">
        <v>22.0</v>
      </c>
      <c r="Q68" s="26" t="s">
        <v>385</v>
      </c>
      <c r="R68" s="29">
        <v>317.9</v>
      </c>
      <c r="S68" s="27" t="s">
        <v>339</v>
      </c>
      <c r="T68" s="27">
        <v>34.0</v>
      </c>
      <c r="U68" s="26" t="s">
        <v>457</v>
      </c>
      <c r="V68" s="27">
        <v>28.0</v>
      </c>
      <c r="W68" s="27">
        <v>112.0</v>
      </c>
      <c r="X68" s="26" t="s">
        <v>368</v>
      </c>
      <c r="Y68" s="27" t="s">
        <v>28</v>
      </c>
      <c r="Z68" s="27">
        <f>+13</f>
        <v>13</v>
      </c>
      <c r="AA68" s="27">
        <f>+1</f>
        <v>1</v>
      </c>
      <c r="AB68" s="27">
        <v>0.0</v>
      </c>
      <c r="AC68" s="27">
        <v>8.0</v>
      </c>
      <c r="AD68" s="27">
        <v>46.0</v>
      </c>
      <c r="AE68" s="27">
        <v>16.0</v>
      </c>
      <c r="AF68" s="27">
        <v>2.0</v>
      </c>
      <c r="AG68" s="29">
        <v>37.0</v>
      </c>
    </row>
    <row r="69">
      <c r="A69" s="26" t="s">
        <v>321</v>
      </c>
      <c r="B69" s="26">
        <v>2015.0</v>
      </c>
      <c r="C69" s="26" t="s">
        <v>711</v>
      </c>
      <c r="D69" s="27" t="s">
        <v>391</v>
      </c>
      <c r="E69" s="27">
        <v>74.0</v>
      </c>
      <c r="F69" s="27">
        <v>72.0</v>
      </c>
      <c r="G69" s="27">
        <v>75.0</v>
      </c>
      <c r="H69" s="27">
        <v>71.0</v>
      </c>
      <c r="I69" s="27">
        <v>292.0</v>
      </c>
      <c r="J69" s="26">
        <f>+12</f>
        <v>12</v>
      </c>
      <c r="K69" s="28">
        <v>43125.0</v>
      </c>
      <c r="L69" s="27">
        <v>59.0</v>
      </c>
      <c r="M69" s="27">
        <v>62.0</v>
      </c>
      <c r="N69" s="27">
        <v>72.0</v>
      </c>
      <c r="O69" s="27">
        <v>67.0</v>
      </c>
      <c r="P69" s="27">
        <v>26.0</v>
      </c>
      <c r="Q69" s="26" t="s">
        <v>347</v>
      </c>
      <c r="R69" s="29">
        <v>297.9</v>
      </c>
      <c r="S69" s="27" t="s">
        <v>438</v>
      </c>
      <c r="T69" s="27">
        <v>39.0</v>
      </c>
      <c r="U69" s="26" t="s">
        <v>381</v>
      </c>
      <c r="V69" s="27">
        <v>29.0</v>
      </c>
      <c r="W69" s="27">
        <v>116.0</v>
      </c>
      <c r="X69" s="26" t="s">
        <v>390</v>
      </c>
      <c r="Y69" s="27" t="s">
        <v>28</v>
      </c>
      <c r="Z69" s="27">
        <f>+10</f>
        <v>10</v>
      </c>
      <c r="AA69" s="27">
        <f>+2</f>
        <v>2</v>
      </c>
      <c r="AB69" s="27">
        <v>0.0</v>
      </c>
      <c r="AC69" s="27">
        <v>7.0</v>
      </c>
      <c r="AD69" s="27">
        <v>49.0</v>
      </c>
      <c r="AE69" s="27">
        <v>14.0</v>
      </c>
      <c r="AF69" s="27">
        <v>2.0</v>
      </c>
      <c r="AG69" s="29">
        <v>36.5</v>
      </c>
    </row>
    <row r="70">
      <c r="A70" s="26" t="s">
        <v>321</v>
      </c>
      <c r="B70" s="26">
        <v>2015.0</v>
      </c>
      <c r="C70" s="26" t="s">
        <v>727</v>
      </c>
      <c r="D70" s="27" t="s">
        <v>728</v>
      </c>
      <c r="E70" s="27">
        <v>77.0</v>
      </c>
      <c r="F70" s="27">
        <v>74.0</v>
      </c>
      <c r="G70" s="27">
        <v>75.0</v>
      </c>
      <c r="H70" s="27">
        <v>75.0</v>
      </c>
      <c r="I70" s="27">
        <v>301.0</v>
      </c>
      <c r="J70" s="26">
        <f>+21</f>
        <v>21</v>
      </c>
      <c r="K70" s="28">
        <v>41125.0</v>
      </c>
      <c r="L70" s="27">
        <v>72.0</v>
      </c>
      <c r="M70" s="27">
        <v>75.0</v>
      </c>
      <c r="N70" s="27">
        <v>76.0</v>
      </c>
      <c r="O70" s="27">
        <v>75.0</v>
      </c>
      <c r="P70" s="27">
        <v>20.0</v>
      </c>
      <c r="Q70" s="26" t="s">
        <v>391</v>
      </c>
      <c r="R70" s="29">
        <v>316.5</v>
      </c>
      <c r="S70" s="27">
        <v>41.0</v>
      </c>
      <c r="T70" s="27">
        <v>27.0</v>
      </c>
      <c r="U70" s="26">
        <v>77.0</v>
      </c>
      <c r="V70" s="27">
        <v>26.5</v>
      </c>
      <c r="W70" s="27">
        <v>106.0</v>
      </c>
      <c r="X70" s="26" t="s">
        <v>323</v>
      </c>
      <c r="Y70" s="27">
        <f t="shared" ref="Y70:Z70" si="13">+9</f>
        <v>9</v>
      </c>
      <c r="Z70" s="27">
        <f t="shared" si="13"/>
        <v>9</v>
      </c>
      <c r="AA70" s="27">
        <f>+3</f>
        <v>3</v>
      </c>
      <c r="AB70" s="27">
        <v>0.0</v>
      </c>
      <c r="AC70" s="27">
        <v>10.0</v>
      </c>
      <c r="AD70" s="27">
        <v>40.0</v>
      </c>
      <c r="AE70" s="27">
        <v>15.0</v>
      </c>
      <c r="AF70" s="27">
        <v>7.0</v>
      </c>
      <c r="AG70" s="29">
        <v>35.5</v>
      </c>
    </row>
    <row r="71">
      <c r="A71" s="26" t="s">
        <v>321</v>
      </c>
      <c r="B71" s="26">
        <v>2015.0</v>
      </c>
      <c r="C71" s="26" t="s">
        <v>740</v>
      </c>
      <c r="D71" s="27" t="s">
        <v>358</v>
      </c>
      <c r="E71" s="27">
        <v>71.0</v>
      </c>
      <c r="F71" s="27">
        <v>75.0</v>
      </c>
      <c r="G71" s="27">
        <v>73.0</v>
      </c>
      <c r="H71" s="27">
        <v>72.0</v>
      </c>
      <c r="I71" s="27">
        <v>291.0</v>
      </c>
      <c r="J71" s="26">
        <f>+11</f>
        <v>11</v>
      </c>
      <c r="K71" s="28">
        <v>43875.0</v>
      </c>
      <c r="L71" s="27">
        <v>37.0</v>
      </c>
      <c r="M71" s="27">
        <v>62.0</v>
      </c>
      <c r="N71" s="27">
        <v>68.0</v>
      </c>
      <c r="O71" s="27">
        <v>63.0</v>
      </c>
      <c r="P71" s="27">
        <v>27.0</v>
      </c>
      <c r="Q71" s="26" t="s">
        <v>359</v>
      </c>
      <c r="R71" s="29">
        <v>305.3</v>
      </c>
      <c r="S71" s="27">
        <v>63.0</v>
      </c>
      <c r="T71" s="27">
        <v>36.0</v>
      </c>
      <c r="U71" s="26" t="s">
        <v>390</v>
      </c>
      <c r="V71" s="27">
        <v>29.3</v>
      </c>
      <c r="W71" s="27">
        <v>117.0</v>
      </c>
      <c r="X71" s="26" t="s">
        <v>348</v>
      </c>
      <c r="Y71" s="27">
        <f>+2</f>
        <v>2</v>
      </c>
      <c r="Z71" s="27">
        <f>+12</f>
        <v>12</v>
      </c>
      <c r="AA71" s="27">
        <v>-3.0</v>
      </c>
      <c r="AB71" s="27">
        <v>0.0</v>
      </c>
      <c r="AC71" s="27">
        <v>6.0</v>
      </c>
      <c r="AD71" s="27">
        <v>51.0</v>
      </c>
      <c r="AE71" s="27">
        <v>13.0</v>
      </c>
      <c r="AF71" s="27">
        <v>2.0</v>
      </c>
      <c r="AG71" s="29">
        <v>35.0</v>
      </c>
    </row>
    <row r="72">
      <c r="A72" s="26" t="s">
        <v>321</v>
      </c>
      <c r="B72" s="26">
        <v>2015.0</v>
      </c>
      <c r="C72" s="26" t="s">
        <v>260</v>
      </c>
      <c r="D72" s="27" t="s">
        <v>398</v>
      </c>
      <c r="E72" s="27">
        <v>73.0</v>
      </c>
      <c r="F72" s="27">
        <v>71.0</v>
      </c>
      <c r="G72" s="27">
        <v>73.0</v>
      </c>
      <c r="H72" s="27">
        <v>72.0</v>
      </c>
      <c r="I72" s="27">
        <v>289.0</v>
      </c>
      <c r="J72" s="26">
        <f>+9</f>
        <v>9</v>
      </c>
      <c r="K72" s="28">
        <v>45750.0</v>
      </c>
      <c r="L72" s="27">
        <v>54.0</v>
      </c>
      <c r="M72" s="27">
        <v>49.0</v>
      </c>
      <c r="N72" s="27">
        <v>58.0</v>
      </c>
      <c r="O72" s="27">
        <v>57.0</v>
      </c>
      <c r="P72" s="27">
        <v>28.0</v>
      </c>
      <c r="Q72" s="26" t="s">
        <v>360</v>
      </c>
      <c r="R72" s="29">
        <v>317.3</v>
      </c>
      <c r="S72" s="27">
        <v>38.0</v>
      </c>
      <c r="T72" s="27">
        <v>44.0</v>
      </c>
      <c r="U72" s="26" t="s">
        <v>360</v>
      </c>
      <c r="V72" s="27">
        <v>30.3</v>
      </c>
      <c r="W72" s="27">
        <v>121.0</v>
      </c>
      <c r="X72" s="26" t="s">
        <v>455</v>
      </c>
      <c r="Y72" s="27">
        <f>+1</f>
        <v>1</v>
      </c>
      <c r="Z72" s="27">
        <f>+8</f>
        <v>8</v>
      </c>
      <c r="AA72" s="27" t="s">
        <v>28</v>
      </c>
      <c r="AB72" s="27">
        <v>0.0</v>
      </c>
      <c r="AC72" s="27">
        <v>4.0</v>
      </c>
      <c r="AD72" s="27">
        <v>56.0</v>
      </c>
      <c r="AE72" s="27">
        <v>11.0</v>
      </c>
      <c r="AF72" s="27">
        <v>1.0</v>
      </c>
      <c r="AG72" s="29">
        <v>33.5</v>
      </c>
    </row>
    <row r="73">
      <c r="A73" s="26" t="s">
        <v>321</v>
      </c>
      <c r="B73" s="26">
        <v>2015.0</v>
      </c>
      <c r="C73" s="26" t="s">
        <v>387</v>
      </c>
      <c r="D73" s="27">
        <v>72.0</v>
      </c>
      <c r="E73" s="27">
        <v>74.0</v>
      </c>
      <c r="F73" s="27">
        <v>79.0</v>
      </c>
      <c r="G73" s="27">
        <v>72.0</v>
      </c>
      <c r="H73" s="27">
        <v>70.0</v>
      </c>
      <c r="I73" s="27">
        <v>295.0</v>
      </c>
      <c r="J73" s="26">
        <f>+15</f>
        <v>15</v>
      </c>
      <c r="K73" s="28">
        <v>42000.0</v>
      </c>
      <c r="L73" s="27">
        <v>59.0</v>
      </c>
      <c r="M73" s="27">
        <v>76.0</v>
      </c>
      <c r="N73" s="27">
        <v>74.0</v>
      </c>
      <c r="O73" s="27">
        <v>72.0</v>
      </c>
      <c r="P73" s="27">
        <v>21.0</v>
      </c>
      <c r="Q73" s="26" t="s">
        <v>358</v>
      </c>
      <c r="R73" s="29">
        <v>314.8</v>
      </c>
      <c r="S73" s="27">
        <v>47.0</v>
      </c>
      <c r="T73" s="27">
        <v>37.0</v>
      </c>
      <c r="U73" s="26" t="s">
        <v>411</v>
      </c>
      <c r="V73" s="27">
        <v>29.3</v>
      </c>
      <c r="W73" s="27">
        <v>117.0</v>
      </c>
      <c r="X73" s="26" t="s">
        <v>348</v>
      </c>
      <c r="Y73" s="27">
        <f>+2</f>
        <v>2</v>
      </c>
      <c r="Z73" s="27">
        <f t="shared" ref="Z73:Z74" si="14">+14</f>
        <v>14</v>
      </c>
      <c r="AA73" s="27">
        <v>-1.0</v>
      </c>
      <c r="AB73" s="27">
        <v>0.0</v>
      </c>
      <c r="AC73" s="27">
        <v>5.0</v>
      </c>
      <c r="AD73" s="27">
        <v>50.0</v>
      </c>
      <c r="AE73" s="27">
        <v>14.0</v>
      </c>
      <c r="AF73" s="27">
        <v>3.0</v>
      </c>
      <c r="AG73" s="29">
        <v>30.0</v>
      </c>
    </row>
    <row r="74">
      <c r="A74" s="26" t="s">
        <v>321</v>
      </c>
      <c r="B74" s="26">
        <v>2015.0</v>
      </c>
      <c r="C74" s="26" t="s">
        <v>744</v>
      </c>
      <c r="D74" s="27">
        <v>73.0</v>
      </c>
      <c r="E74" s="27">
        <v>72.0</v>
      </c>
      <c r="F74" s="27">
        <v>74.0</v>
      </c>
      <c r="G74" s="27">
        <v>72.0</v>
      </c>
      <c r="H74" s="27">
        <v>78.0</v>
      </c>
      <c r="I74" s="27">
        <v>296.0</v>
      </c>
      <c r="J74" s="26">
        <f>+16</f>
        <v>16</v>
      </c>
      <c r="K74" s="28">
        <v>41750.0</v>
      </c>
      <c r="L74" s="27">
        <v>44.0</v>
      </c>
      <c r="M74" s="27">
        <v>62.0</v>
      </c>
      <c r="N74" s="27">
        <v>63.0</v>
      </c>
      <c r="O74" s="27">
        <v>73.0</v>
      </c>
      <c r="P74" s="27">
        <v>22.0</v>
      </c>
      <c r="Q74" s="26" t="s">
        <v>385</v>
      </c>
      <c r="R74" s="29">
        <v>312.4</v>
      </c>
      <c r="S74" s="27" t="s">
        <v>411</v>
      </c>
      <c r="T74" s="27">
        <v>34.0</v>
      </c>
      <c r="U74" s="26" t="s">
        <v>457</v>
      </c>
      <c r="V74" s="27">
        <v>29.5</v>
      </c>
      <c r="W74" s="27">
        <v>118.0</v>
      </c>
      <c r="X74" s="26" t="s">
        <v>365</v>
      </c>
      <c r="Y74" s="27">
        <f>+1</f>
        <v>1</v>
      </c>
      <c r="Z74" s="27">
        <f t="shared" si="14"/>
        <v>14</v>
      </c>
      <c r="AA74" s="27">
        <f>+1</f>
        <v>1</v>
      </c>
      <c r="AB74" s="27">
        <v>0.0</v>
      </c>
      <c r="AC74" s="27">
        <v>6.0</v>
      </c>
      <c r="AD74" s="27">
        <v>46.0</v>
      </c>
      <c r="AE74" s="27">
        <v>18.0</v>
      </c>
      <c r="AF74" s="27">
        <v>2.0</v>
      </c>
      <c r="AG74" s="29">
        <v>30.0</v>
      </c>
    </row>
    <row r="75">
      <c r="A75" s="26" t="s">
        <v>321</v>
      </c>
      <c r="B75" s="26">
        <v>2015.0</v>
      </c>
      <c r="C75" s="28" t="s">
        <v>747</v>
      </c>
      <c r="D75" s="27" t="s">
        <v>424</v>
      </c>
      <c r="E75" s="27">
        <v>72.0</v>
      </c>
      <c r="F75" s="27">
        <v>72.0</v>
      </c>
      <c r="G75" s="27">
        <v>74.0</v>
      </c>
      <c r="H75" s="27">
        <v>76.0</v>
      </c>
      <c r="I75" s="27">
        <v>294.0</v>
      </c>
      <c r="J75" s="28">
        <f>+14</f>
        <v>14</v>
      </c>
      <c r="K75" s="28">
        <v>42375.0</v>
      </c>
      <c r="L75" s="27">
        <v>44.0</v>
      </c>
      <c r="M75" s="27">
        <v>49.0</v>
      </c>
      <c r="N75" s="27">
        <v>63.0</v>
      </c>
      <c r="O75" s="27">
        <v>70.0</v>
      </c>
      <c r="P75" s="27">
        <v>24.0</v>
      </c>
      <c r="Q75" s="26" t="s">
        <v>340</v>
      </c>
      <c r="R75" s="29">
        <v>315.6</v>
      </c>
      <c r="S75" s="27" t="s">
        <v>380</v>
      </c>
      <c r="T75" s="27">
        <v>36.0</v>
      </c>
      <c r="U75" s="26" t="s">
        <v>390</v>
      </c>
      <c r="V75" s="27">
        <v>29.5</v>
      </c>
      <c r="W75" s="27">
        <v>118.0</v>
      </c>
      <c r="X75" s="26" t="s">
        <v>365</v>
      </c>
      <c r="Y75" s="27">
        <f>+6</f>
        <v>6</v>
      </c>
      <c r="Z75" s="27">
        <f>+8</f>
        <v>8</v>
      </c>
      <c r="AA75" s="27" t="s">
        <v>28</v>
      </c>
      <c r="AB75" s="27">
        <v>0.0</v>
      </c>
      <c r="AC75" s="27">
        <v>5.0</v>
      </c>
      <c r="AD75" s="27">
        <v>48.0</v>
      </c>
      <c r="AE75" s="27">
        <v>19.0</v>
      </c>
      <c r="AF75" s="27">
        <v>0.0</v>
      </c>
      <c r="AG75" s="29">
        <v>29.5</v>
      </c>
    </row>
    <row r="76">
      <c r="A76" s="26" t="s">
        <v>321</v>
      </c>
      <c r="B76" s="26">
        <v>2015.0</v>
      </c>
      <c r="C76" s="26" t="s">
        <v>412</v>
      </c>
      <c r="D76" s="27">
        <v>74.0</v>
      </c>
      <c r="E76" s="27">
        <v>72.0</v>
      </c>
      <c r="F76" s="27">
        <v>77.0</v>
      </c>
      <c r="G76" s="27">
        <v>76.0</v>
      </c>
      <c r="H76" s="27">
        <v>73.0</v>
      </c>
      <c r="I76" s="27">
        <v>298.0</v>
      </c>
      <c r="J76" s="26">
        <f>+18</f>
        <v>18</v>
      </c>
      <c r="K76" s="28">
        <v>41500.0</v>
      </c>
      <c r="L76" s="27">
        <v>44.0</v>
      </c>
      <c r="M76" s="27">
        <v>72.0</v>
      </c>
      <c r="N76" s="27">
        <v>74.0</v>
      </c>
      <c r="O76" s="27">
        <v>74.0</v>
      </c>
      <c r="P76" s="27">
        <v>17.0</v>
      </c>
      <c r="Q76" s="26" t="s">
        <v>454</v>
      </c>
      <c r="R76" s="29">
        <v>308.6</v>
      </c>
      <c r="S76" s="27">
        <v>59.0</v>
      </c>
      <c r="T76" s="27">
        <v>29.0</v>
      </c>
      <c r="U76" s="26">
        <v>76.0</v>
      </c>
      <c r="V76" s="27">
        <v>28.5</v>
      </c>
      <c r="W76" s="27">
        <v>114.0</v>
      </c>
      <c r="X76" s="26" t="s">
        <v>356</v>
      </c>
      <c r="Y76" s="27">
        <f>+3</f>
        <v>3</v>
      </c>
      <c r="Z76" s="27">
        <f>+15</f>
        <v>15</v>
      </c>
      <c r="AA76" s="27" t="s">
        <v>28</v>
      </c>
      <c r="AB76" s="27">
        <v>0.0</v>
      </c>
      <c r="AC76" s="27">
        <v>5.0</v>
      </c>
      <c r="AD76" s="27">
        <v>46.0</v>
      </c>
      <c r="AE76" s="27">
        <v>19.0</v>
      </c>
      <c r="AF76" s="27">
        <v>2.0</v>
      </c>
      <c r="AG76" s="29">
        <v>26.5</v>
      </c>
    </row>
    <row r="77">
      <c r="A77" s="26" t="s">
        <v>321</v>
      </c>
      <c r="B77" s="26">
        <v>2015.0</v>
      </c>
      <c r="C77" s="26" t="s">
        <v>749</v>
      </c>
      <c r="D77" s="27">
        <v>77.0</v>
      </c>
      <c r="E77" s="27">
        <v>82.0</v>
      </c>
      <c r="F77" s="27">
        <v>75.0</v>
      </c>
      <c r="G77" s="27">
        <v>70.0</v>
      </c>
      <c r="H77" s="27">
        <v>75.0</v>
      </c>
      <c r="I77" s="27">
        <v>302.0</v>
      </c>
      <c r="J77" s="26">
        <f>+22</f>
        <v>22</v>
      </c>
      <c r="K77" s="28">
        <v>40750.0</v>
      </c>
      <c r="L77" s="27">
        <v>77.0</v>
      </c>
      <c r="M77" s="27">
        <v>77.0</v>
      </c>
      <c r="N77" s="27">
        <v>77.0</v>
      </c>
      <c r="O77" s="27">
        <v>77.0</v>
      </c>
      <c r="P77" s="27">
        <v>25.0</v>
      </c>
      <c r="Q77" s="26" t="s">
        <v>384</v>
      </c>
      <c r="R77" s="29">
        <v>309.9</v>
      </c>
      <c r="S77" s="27">
        <v>57.0</v>
      </c>
      <c r="T77" s="27">
        <v>32.0</v>
      </c>
      <c r="U77" s="26" t="s">
        <v>455</v>
      </c>
      <c r="V77" s="27">
        <v>29.5</v>
      </c>
      <c r="W77" s="27">
        <v>118.0</v>
      </c>
      <c r="X77" s="26" t="s">
        <v>365</v>
      </c>
      <c r="Y77" s="27">
        <f t="shared" ref="Y77:Y78" si="15">+5</f>
        <v>5</v>
      </c>
      <c r="Z77" s="27">
        <f>+11</f>
        <v>11</v>
      </c>
      <c r="AA77" s="27">
        <f>+6</f>
        <v>6</v>
      </c>
      <c r="AB77" s="27">
        <v>0.0</v>
      </c>
      <c r="AC77" s="27">
        <v>5.0</v>
      </c>
      <c r="AD77" s="27">
        <v>44.0</v>
      </c>
      <c r="AE77" s="27">
        <v>20.0</v>
      </c>
      <c r="AF77" s="27">
        <v>3.0</v>
      </c>
      <c r="AG77" s="29">
        <v>24.0</v>
      </c>
    </row>
    <row r="78">
      <c r="A78" s="26" t="s">
        <v>321</v>
      </c>
      <c r="B78" s="26">
        <v>2015.0</v>
      </c>
      <c r="C78" s="26" t="s">
        <v>751</v>
      </c>
      <c r="D78" s="27" t="s">
        <v>728</v>
      </c>
      <c r="E78" s="27">
        <v>72.0</v>
      </c>
      <c r="F78" s="27">
        <v>73.0</v>
      </c>
      <c r="G78" s="27">
        <v>75.0</v>
      </c>
      <c r="H78" s="27">
        <v>81.0</v>
      </c>
      <c r="I78" s="27">
        <v>301.0</v>
      </c>
      <c r="J78" s="26">
        <f>+21</f>
        <v>21</v>
      </c>
      <c r="K78" s="28">
        <v>41125.0</v>
      </c>
      <c r="L78" s="27">
        <v>44.0</v>
      </c>
      <c r="M78" s="27">
        <v>56.0</v>
      </c>
      <c r="N78" s="27">
        <v>69.0</v>
      </c>
      <c r="O78" s="27">
        <v>75.0</v>
      </c>
      <c r="P78" s="27">
        <v>27.0</v>
      </c>
      <c r="Q78" s="26" t="s">
        <v>359</v>
      </c>
      <c r="R78" s="29">
        <v>303.3</v>
      </c>
      <c r="S78" s="27" t="s">
        <v>365</v>
      </c>
      <c r="T78" s="27">
        <v>36.0</v>
      </c>
      <c r="U78" s="26" t="s">
        <v>390</v>
      </c>
      <c r="V78" s="27">
        <v>30.3</v>
      </c>
      <c r="W78" s="27">
        <v>121.0</v>
      </c>
      <c r="X78" s="26" t="s">
        <v>455</v>
      </c>
      <c r="Y78" s="27">
        <f t="shared" si="15"/>
        <v>5</v>
      </c>
      <c r="Z78" s="27">
        <f>+14</f>
        <v>14</v>
      </c>
      <c r="AA78" s="27">
        <f>+2</f>
        <v>2</v>
      </c>
      <c r="AB78" s="27">
        <v>0.0</v>
      </c>
      <c r="AC78" s="27">
        <v>4.0</v>
      </c>
      <c r="AD78" s="27">
        <v>46.0</v>
      </c>
      <c r="AE78" s="27">
        <v>19.0</v>
      </c>
      <c r="AF78" s="27">
        <v>3.0</v>
      </c>
      <c r="AG78" s="29">
        <v>22.5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3.14"/>
    <col customWidth="1" min="2" max="2" width="4.43"/>
    <col customWidth="1" min="3" max="3" width="20.29"/>
    <col customWidth="1" min="4" max="4" width="4.86"/>
    <col customWidth="1" min="5" max="8" width="2.86"/>
    <col customWidth="1" min="9" max="9" width="3.57"/>
    <col customWidth="1" min="10" max="10" width="3.29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20" t="s">
        <v>278</v>
      </c>
      <c r="B1" s="20" t="s">
        <v>279</v>
      </c>
      <c r="C1" s="20" t="s">
        <v>20</v>
      </c>
      <c r="D1" s="21" t="s">
        <v>280</v>
      </c>
      <c r="E1" s="21" t="s">
        <v>281</v>
      </c>
      <c r="F1" s="21" t="s">
        <v>283</v>
      </c>
      <c r="G1" s="21" t="s">
        <v>285</v>
      </c>
      <c r="H1" s="21" t="s">
        <v>286</v>
      </c>
      <c r="I1" s="21" t="s">
        <v>287</v>
      </c>
      <c r="J1" s="20" t="s">
        <v>290</v>
      </c>
      <c r="K1" s="22" t="s">
        <v>292</v>
      </c>
      <c r="L1" s="21" t="s">
        <v>303</v>
      </c>
      <c r="M1" s="21" t="s">
        <v>304</v>
      </c>
      <c r="N1" s="21" t="s">
        <v>305</v>
      </c>
      <c r="O1" s="21" t="s">
        <v>306</v>
      </c>
      <c r="P1" s="21" t="s">
        <v>307</v>
      </c>
      <c r="Q1" s="20" t="s">
        <v>11</v>
      </c>
      <c r="R1" s="24" t="s">
        <v>308</v>
      </c>
      <c r="S1" s="21" t="s">
        <v>11</v>
      </c>
      <c r="T1" s="21" t="s">
        <v>309</v>
      </c>
      <c r="U1" s="20" t="s">
        <v>11</v>
      </c>
      <c r="V1" s="21" t="s">
        <v>310</v>
      </c>
      <c r="W1" s="21" t="s">
        <v>311</v>
      </c>
      <c r="X1" s="20" t="s">
        <v>11</v>
      </c>
      <c r="Y1" s="21" t="s">
        <v>312</v>
      </c>
      <c r="Z1" s="21" t="s">
        <v>313</v>
      </c>
      <c r="AA1" s="21" t="s">
        <v>314</v>
      </c>
      <c r="AB1" s="21" t="s">
        <v>315</v>
      </c>
      <c r="AC1" s="21" t="s">
        <v>316</v>
      </c>
      <c r="AD1" s="21" t="s">
        <v>317</v>
      </c>
      <c r="AE1" s="21" t="s">
        <v>318</v>
      </c>
      <c r="AF1" s="21" t="s">
        <v>319</v>
      </c>
      <c r="AG1" s="24" t="s">
        <v>320</v>
      </c>
    </row>
    <row r="2">
      <c r="A2" s="26" t="s">
        <v>321</v>
      </c>
      <c r="B2" s="26">
        <v>2014.0</v>
      </c>
      <c r="C2" s="26" t="s">
        <v>63</v>
      </c>
      <c r="D2" s="27">
        <v>1.0</v>
      </c>
      <c r="E2" s="27">
        <v>69.0</v>
      </c>
      <c r="F2" s="27">
        <v>64.0</v>
      </c>
      <c r="G2" s="27">
        <v>66.0</v>
      </c>
      <c r="H2" s="27">
        <v>66.0</v>
      </c>
      <c r="I2" s="27">
        <v>265.0</v>
      </c>
      <c r="J2" s="26">
        <v>-15.0</v>
      </c>
      <c r="K2" s="28">
        <v>1530000.0</v>
      </c>
      <c r="L2" s="27">
        <v>14.0</v>
      </c>
      <c r="M2" s="27">
        <v>3.0</v>
      </c>
      <c r="N2" s="27">
        <v>2.0</v>
      </c>
      <c r="O2" s="27">
        <v>1.0</v>
      </c>
      <c r="P2" s="27">
        <v>34.0</v>
      </c>
      <c r="Q2" s="26" t="s">
        <v>332</v>
      </c>
      <c r="R2" s="29">
        <v>334.8</v>
      </c>
      <c r="S2" s="27">
        <v>1.0</v>
      </c>
      <c r="T2" s="27">
        <v>57.0</v>
      </c>
      <c r="U2" s="26" t="s">
        <v>334</v>
      </c>
      <c r="V2" s="27">
        <v>28.8</v>
      </c>
      <c r="W2" s="27">
        <v>115.0</v>
      </c>
      <c r="X2" s="26" t="s">
        <v>361</v>
      </c>
      <c r="Y2" s="27" t="s">
        <v>28</v>
      </c>
      <c r="Z2" s="27">
        <v>-11.0</v>
      </c>
      <c r="AA2" s="27">
        <v>-4.0</v>
      </c>
      <c r="AB2" s="27">
        <v>0.0</v>
      </c>
      <c r="AC2" s="27">
        <v>21.0</v>
      </c>
      <c r="AD2" s="27">
        <v>46.0</v>
      </c>
      <c r="AE2" s="27">
        <v>4.0</v>
      </c>
      <c r="AF2" s="27">
        <v>1.0</v>
      </c>
      <c r="AG2" s="29">
        <v>113.0</v>
      </c>
    </row>
    <row r="3">
      <c r="A3" s="26" t="s">
        <v>321</v>
      </c>
      <c r="B3" s="26">
        <v>2014.0</v>
      </c>
      <c r="C3" s="26" t="s">
        <v>86</v>
      </c>
      <c r="D3" s="27">
        <v>3.0</v>
      </c>
      <c r="E3" s="27">
        <v>64.0</v>
      </c>
      <c r="F3" s="27">
        <v>69.0</v>
      </c>
      <c r="G3" s="27">
        <v>68.0</v>
      </c>
      <c r="H3" s="27">
        <v>67.0</v>
      </c>
      <c r="I3" s="27">
        <v>268.0</v>
      </c>
      <c r="J3" s="26">
        <v>-12.0</v>
      </c>
      <c r="K3" s="28">
        <v>522000.0</v>
      </c>
      <c r="L3" s="27">
        <v>1.0</v>
      </c>
      <c r="M3" s="27">
        <v>3.0</v>
      </c>
      <c r="N3" s="27">
        <v>3.0</v>
      </c>
      <c r="O3" s="27">
        <v>3.0</v>
      </c>
      <c r="P3" s="27">
        <v>27.0</v>
      </c>
      <c r="Q3" s="26" t="s">
        <v>336</v>
      </c>
      <c r="R3" s="29">
        <v>317.3</v>
      </c>
      <c r="S3" s="27">
        <v>8.0</v>
      </c>
      <c r="T3" s="27">
        <v>48.0</v>
      </c>
      <c r="U3" s="26" t="s">
        <v>363</v>
      </c>
      <c r="V3" s="27">
        <v>27.3</v>
      </c>
      <c r="W3" s="27">
        <v>109.0</v>
      </c>
      <c r="X3" s="26" t="s">
        <v>332</v>
      </c>
      <c r="Y3" s="27">
        <v>-4.0</v>
      </c>
      <c r="Z3" s="27">
        <v>-3.0</v>
      </c>
      <c r="AA3" s="27">
        <v>-5.0</v>
      </c>
      <c r="AB3" s="27">
        <v>0.0</v>
      </c>
      <c r="AC3" s="27">
        <v>23.0</v>
      </c>
      <c r="AD3" s="27">
        <v>38.0</v>
      </c>
      <c r="AE3" s="27">
        <v>11.0</v>
      </c>
      <c r="AF3" s="27">
        <v>0.0</v>
      </c>
      <c r="AG3" s="29">
        <v>100.5</v>
      </c>
    </row>
    <row r="4">
      <c r="A4" s="26" t="s">
        <v>321</v>
      </c>
      <c r="B4" s="26">
        <v>2014.0</v>
      </c>
      <c r="C4" s="26" t="s">
        <v>122</v>
      </c>
      <c r="D4" s="27">
        <v>2.0</v>
      </c>
      <c r="E4" s="27">
        <v>68.0</v>
      </c>
      <c r="F4" s="27">
        <v>61.0</v>
      </c>
      <c r="G4" s="27">
        <v>67.0</v>
      </c>
      <c r="H4" s="27">
        <v>71.0</v>
      </c>
      <c r="I4" s="27">
        <v>267.0</v>
      </c>
      <c r="J4" s="26">
        <v>-13.0</v>
      </c>
      <c r="K4" s="28">
        <v>900000.0</v>
      </c>
      <c r="L4" s="27">
        <v>9.0</v>
      </c>
      <c r="M4" s="27">
        <v>1.0</v>
      </c>
      <c r="N4" s="27">
        <v>1.0</v>
      </c>
      <c r="O4" s="27">
        <v>2.0</v>
      </c>
      <c r="P4" s="27">
        <v>31.0</v>
      </c>
      <c r="Q4" s="26" t="s">
        <v>341</v>
      </c>
      <c r="R4" s="29">
        <v>312.8</v>
      </c>
      <c r="S4" s="27">
        <v>13.0</v>
      </c>
      <c r="T4" s="27">
        <v>54.0</v>
      </c>
      <c r="U4" s="26">
        <v>5.0</v>
      </c>
      <c r="V4" s="27">
        <v>28.5</v>
      </c>
      <c r="W4" s="27">
        <v>114.0</v>
      </c>
      <c r="X4" s="26" t="s">
        <v>369</v>
      </c>
      <c r="Y4" s="27">
        <v>-2.0</v>
      </c>
      <c r="Z4" s="27">
        <v>-7.0</v>
      </c>
      <c r="AA4" s="27">
        <v>-4.0</v>
      </c>
      <c r="AB4" s="27">
        <v>0.0</v>
      </c>
      <c r="AC4" s="27">
        <v>17.0</v>
      </c>
      <c r="AD4" s="27">
        <v>51.0</v>
      </c>
      <c r="AE4" s="27">
        <v>4.0</v>
      </c>
      <c r="AF4" s="27">
        <v>0.0</v>
      </c>
      <c r="AG4" s="29">
        <v>94.5</v>
      </c>
    </row>
    <row r="5">
      <c r="A5" s="26" t="s">
        <v>321</v>
      </c>
      <c r="B5" s="26">
        <v>2014.0</v>
      </c>
      <c r="C5" s="26" t="s">
        <v>99</v>
      </c>
      <c r="D5" s="27" t="s">
        <v>322</v>
      </c>
      <c r="E5" s="27">
        <v>67.0</v>
      </c>
      <c r="F5" s="27">
        <v>68.0</v>
      </c>
      <c r="G5" s="27">
        <v>71.0</v>
      </c>
      <c r="H5" s="27">
        <v>65.0</v>
      </c>
      <c r="I5" s="27">
        <v>271.0</v>
      </c>
      <c r="J5" s="26">
        <v>-9.0</v>
      </c>
      <c r="K5" s="28">
        <v>308000.0</v>
      </c>
      <c r="L5" s="27">
        <v>5.0</v>
      </c>
      <c r="M5" s="27">
        <v>7.0</v>
      </c>
      <c r="N5" s="27">
        <v>10.0</v>
      </c>
      <c r="O5" s="27">
        <v>4.0</v>
      </c>
      <c r="P5" s="27">
        <v>26.0</v>
      </c>
      <c r="Q5" s="26" t="s">
        <v>349</v>
      </c>
      <c r="R5" s="29">
        <v>296.6</v>
      </c>
      <c r="S5" s="27">
        <v>46.0</v>
      </c>
      <c r="T5" s="27">
        <v>46.0</v>
      </c>
      <c r="U5" s="26" t="s">
        <v>341</v>
      </c>
      <c r="V5" s="27">
        <v>27.3</v>
      </c>
      <c r="W5" s="27">
        <v>109.0</v>
      </c>
      <c r="X5" s="26" t="s">
        <v>332</v>
      </c>
      <c r="Y5" s="27">
        <v>-2.0</v>
      </c>
      <c r="Z5" s="27">
        <v>-5.0</v>
      </c>
      <c r="AA5" s="27">
        <v>-2.0</v>
      </c>
      <c r="AB5" s="27">
        <v>1.0</v>
      </c>
      <c r="AC5" s="27">
        <v>18.0</v>
      </c>
      <c r="AD5" s="27">
        <v>42.0</v>
      </c>
      <c r="AE5" s="27">
        <v>11.0</v>
      </c>
      <c r="AF5" s="27">
        <v>0.0</v>
      </c>
      <c r="AG5" s="29">
        <v>93.5</v>
      </c>
    </row>
    <row r="6">
      <c r="A6" s="26" t="s">
        <v>321</v>
      </c>
      <c r="B6" s="26">
        <v>2014.0</v>
      </c>
      <c r="C6" s="26" t="s">
        <v>163</v>
      </c>
      <c r="D6" s="27" t="s">
        <v>322</v>
      </c>
      <c r="E6" s="27">
        <v>65.0</v>
      </c>
      <c r="F6" s="27">
        <v>69.0</v>
      </c>
      <c r="G6" s="27">
        <v>73.0</v>
      </c>
      <c r="H6" s="27">
        <v>64.0</v>
      </c>
      <c r="I6" s="27">
        <v>271.0</v>
      </c>
      <c r="J6" s="26">
        <v>-9.0</v>
      </c>
      <c r="K6" s="28">
        <v>308000.0</v>
      </c>
      <c r="L6" s="27">
        <v>2.0</v>
      </c>
      <c r="M6" s="27">
        <v>5.0</v>
      </c>
      <c r="N6" s="27">
        <v>18.0</v>
      </c>
      <c r="O6" s="27">
        <v>4.0</v>
      </c>
      <c r="P6" s="27">
        <v>23.0</v>
      </c>
      <c r="Q6" s="26" t="s">
        <v>365</v>
      </c>
      <c r="R6" s="29">
        <v>307.3</v>
      </c>
      <c r="S6" s="27">
        <v>20.0</v>
      </c>
      <c r="T6" s="27">
        <v>47.0</v>
      </c>
      <c r="U6" s="26" t="s">
        <v>329</v>
      </c>
      <c r="V6" s="27">
        <v>28.0</v>
      </c>
      <c r="W6" s="27">
        <v>112.0</v>
      </c>
      <c r="X6" s="26" t="s">
        <v>351</v>
      </c>
      <c r="Y6" s="27">
        <v>-3.0</v>
      </c>
      <c r="Z6" s="27">
        <v>-2.0</v>
      </c>
      <c r="AA6" s="27">
        <v>-4.0</v>
      </c>
      <c r="AB6" s="27">
        <v>1.0</v>
      </c>
      <c r="AC6" s="27">
        <v>15.0</v>
      </c>
      <c r="AD6" s="27">
        <v>48.0</v>
      </c>
      <c r="AE6" s="27">
        <v>8.0</v>
      </c>
      <c r="AF6" s="27">
        <v>0.0</v>
      </c>
      <c r="AG6" s="29">
        <v>89.0</v>
      </c>
    </row>
    <row r="7">
      <c r="A7" s="26" t="s">
        <v>321</v>
      </c>
      <c r="B7" s="26">
        <v>2014.0</v>
      </c>
      <c r="C7" s="26" t="s">
        <v>371</v>
      </c>
      <c r="D7" s="27" t="s">
        <v>322</v>
      </c>
      <c r="E7" s="27">
        <v>68.0</v>
      </c>
      <c r="F7" s="27">
        <v>67.0</v>
      </c>
      <c r="G7" s="27">
        <v>67.0</v>
      </c>
      <c r="H7" s="27">
        <v>69.0</v>
      </c>
      <c r="I7" s="27">
        <v>271.0</v>
      </c>
      <c r="J7" s="26">
        <v>-9.0</v>
      </c>
      <c r="K7" s="28">
        <v>308000.0</v>
      </c>
      <c r="L7" s="27">
        <v>9.0</v>
      </c>
      <c r="M7" s="27">
        <v>7.0</v>
      </c>
      <c r="N7" s="27">
        <v>4.0</v>
      </c>
      <c r="O7" s="27">
        <v>4.0</v>
      </c>
      <c r="P7" s="27">
        <v>31.0</v>
      </c>
      <c r="Q7" s="26" t="s">
        <v>341</v>
      </c>
      <c r="R7" s="29">
        <v>317.4</v>
      </c>
      <c r="S7" s="27">
        <v>7.0</v>
      </c>
      <c r="T7" s="27">
        <v>45.0</v>
      </c>
      <c r="U7" s="26" t="s">
        <v>327</v>
      </c>
      <c r="V7" s="27">
        <v>26.3</v>
      </c>
      <c r="W7" s="27">
        <v>105.0</v>
      </c>
      <c r="X7" s="26" t="s">
        <v>328</v>
      </c>
      <c r="Y7" s="27">
        <v>-3.0</v>
      </c>
      <c r="Z7" s="27">
        <v>-5.0</v>
      </c>
      <c r="AA7" s="27">
        <v>-1.0</v>
      </c>
      <c r="AB7" s="27">
        <v>1.0</v>
      </c>
      <c r="AC7" s="27">
        <v>14.0</v>
      </c>
      <c r="AD7" s="27">
        <v>51.0</v>
      </c>
      <c r="AE7" s="27">
        <v>5.0</v>
      </c>
      <c r="AF7" s="27">
        <v>1.0</v>
      </c>
      <c r="AG7" s="29">
        <v>88.0</v>
      </c>
    </row>
    <row r="8">
      <c r="A8" s="26" t="s">
        <v>321</v>
      </c>
      <c r="B8" s="26">
        <v>2014.0</v>
      </c>
      <c r="C8" s="26" t="s">
        <v>50</v>
      </c>
      <c r="D8" s="27" t="s">
        <v>322</v>
      </c>
      <c r="E8" s="27">
        <v>65.0</v>
      </c>
      <c r="F8" s="27">
        <v>67.0</v>
      </c>
      <c r="G8" s="27">
        <v>70.0</v>
      </c>
      <c r="H8" s="27">
        <v>69.0</v>
      </c>
      <c r="I8" s="27">
        <v>271.0</v>
      </c>
      <c r="J8" s="26">
        <v>-9.0</v>
      </c>
      <c r="K8" s="28">
        <v>308000.0</v>
      </c>
      <c r="L8" s="27">
        <v>2.0</v>
      </c>
      <c r="M8" s="27">
        <v>2.0</v>
      </c>
      <c r="N8" s="27">
        <v>4.0</v>
      </c>
      <c r="O8" s="27">
        <v>4.0</v>
      </c>
      <c r="P8" s="27">
        <v>31.0</v>
      </c>
      <c r="Q8" s="26" t="s">
        <v>341</v>
      </c>
      <c r="R8" s="29">
        <v>311.3</v>
      </c>
      <c r="S8" s="27" t="s">
        <v>338</v>
      </c>
      <c r="T8" s="27">
        <v>55.0</v>
      </c>
      <c r="U8" s="26">
        <v>4.0</v>
      </c>
      <c r="V8" s="27">
        <v>29.0</v>
      </c>
      <c r="W8" s="27">
        <v>116.0</v>
      </c>
      <c r="X8" s="26" t="s">
        <v>345</v>
      </c>
      <c r="Y8" s="27">
        <v>-3.0</v>
      </c>
      <c r="Z8" s="27">
        <v>-2.0</v>
      </c>
      <c r="AA8" s="27">
        <v>-4.0</v>
      </c>
      <c r="AB8" s="27">
        <v>1.0</v>
      </c>
      <c r="AC8" s="27">
        <v>14.0</v>
      </c>
      <c r="AD8" s="27">
        <v>50.0</v>
      </c>
      <c r="AE8" s="27">
        <v>7.0</v>
      </c>
      <c r="AF8" s="27">
        <v>0.0</v>
      </c>
      <c r="AG8" s="29">
        <v>87.5</v>
      </c>
    </row>
    <row r="9">
      <c r="A9" s="26" t="s">
        <v>321</v>
      </c>
      <c r="B9" s="26">
        <v>2014.0</v>
      </c>
      <c r="C9" s="26" t="s">
        <v>34</v>
      </c>
      <c r="D9" s="27" t="s">
        <v>332</v>
      </c>
      <c r="E9" s="27">
        <v>70.0</v>
      </c>
      <c r="F9" s="27">
        <v>71.0</v>
      </c>
      <c r="G9" s="27">
        <v>65.0</v>
      </c>
      <c r="H9" s="27">
        <v>68.0</v>
      </c>
      <c r="I9" s="27">
        <v>274.0</v>
      </c>
      <c r="J9" s="26">
        <v>-6.0</v>
      </c>
      <c r="K9" s="28">
        <v>115000.0</v>
      </c>
      <c r="L9" s="27">
        <v>28.0</v>
      </c>
      <c r="M9" s="27">
        <v>36.0</v>
      </c>
      <c r="N9" s="27">
        <v>10.0</v>
      </c>
      <c r="O9" s="27">
        <v>12.0</v>
      </c>
      <c r="P9" s="27">
        <v>29.0</v>
      </c>
      <c r="Q9" s="26" t="s">
        <v>339</v>
      </c>
      <c r="R9" s="29">
        <v>313.0</v>
      </c>
      <c r="S9" s="27">
        <v>12.0</v>
      </c>
      <c r="T9" s="27">
        <v>41.0</v>
      </c>
      <c r="U9" s="26" t="s">
        <v>361</v>
      </c>
      <c r="V9" s="27">
        <v>27.0</v>
      </c>
      <c r="W9" s="27">
        <v>108.0</v>
      </c>
      <c r="X9" s="26" t="s">
        <v>326</v>
      </c>
      <c r="Y9" s="27">
        <f>+2</f>
        <v>2</v>
      </c>
      <c r="Z9" s="27">
        <v>-3.0</v>
      </c>
      <c r="AA9" s="27">
        <v>-5.0</v>
      </c>
      <c r="AB9" s="27">
        <v>1.0</v>
      </c>
      <c r="AC9" s="27">
        <v>18.0</v>
      </c>
      <c r="AD9" s="27">
        <v>41.0</v>
      </c>
      <c r="AE9" s="27">
        <v>10.0</v>
      </c>
      <c r="AF9" s="27">
        <v>2.0</v>
      </c>
      <c r="AG9" s="29">
        <v>81.5</v>
      </c>
    </row>
    <row r="10">
      <c r="A10" s="26" t="s">
        <v>321</v>
      </c>
      <c r="B10" s="26">
        <v>2014.0</v>
      </c>
      <c r="C10" s="26" t="s">
        <v>64</v>
      </c>
      <c r="D10" s="27" t="s">
        <v>374</v>
      </c>
      <c r="E10" s="27">
        <v>67.0</v>
      </c>
      <c r="F10" s="27">
        <v>67.0</v>
      </c>
      <c r="G10" s="27">
        <v>72.0</v>
      </c>
      <c r="H10" s="27">
        <v>67.0</v>
      </c>
      <c r="I10" s="27">
        <v>273.0</v>
      </c>
      <c r="J10" s="26">
        <v>-7.0</v>
      </c>
      <c r="K10" s="28">
        <v>170000.0</v>
      </c>
      <c r="L10" s="27">
        <v>5.0</v>
      </c>
      <c r="M10" s="27">
        <v>5.0</v>
      </c>
      <c r="N10" s="27">
        <v>10.0</v>
      </c>
      <c r="O10" s="27">
        <v>8.0</v>
      </c>
      <c r="P10" s="27">
        <v>28.0</v>
      </c>
      <c r="Q10" s="26" t="s">
        <v>368</v>
      </c>
      <c r="R10" s="29">
        <v>319.0</v>
      </c>
      <c r="S10" s="27">
        <v>5.0</v>
      </c>
      <c r="T10" s="27">
        <v>49.0</v>
      </c>
      <c r="U10" s="26" t="s">
        <v>324</v>
      </c>
      <c r="V10" s="27">
        <v>28.3</v>
      </c>
      <c r="W10" s="27">
        <v>113.0</v>
      </c>
      <c r="X10" s="26" t="s">
        <v>375</v>
      </c>
      <c r="Y10" s="27" t="s">
        <v>28</v>
      </c>
      <c r="Z10" s="27">
        <v>-1.0</v>
      </c>
      <c r="AA10" s="27">
        <v>-6.0</v>
      </c>
      <c r="AB10" s="27">
        <v>1.0</v>
      </c>
      <c r="AC10" s="27">
        <v>14.0</v>
      </c>
      <c r="AD10" s="27">
        <v>49.0</v>
      </c>
      <c r="AE10" s="27">
        <v>7.0</v>
      </c>
      <c r="AF10" s="27">
        <v>1.0</v>
      </c>
      <c r="AG10" s="29">
        <v>79.0</v>
      </c>
    </row>
    <row r="11">
      <c r="A11" s="26" t="s">
        <v>321</v>
      </c>
      <c r="B11" s="26">
        <v>2014.0</v>
      </c>
      <c r="C11" s="26" t="s">
        <v>376</v>
      </c>
      <c r="D11" s="27" t="s">
        <v>374</v>
      </c>
      <c r="E11" s="27">
        <v>71.0</v>
      </c>
      <c r="F11" s="27">
        <v>70.0</v>
      </c>
      <c r="G11" s="27">
        <v>66.0</v>
      </c>
      <c r="H11" s="27">
        <v>66.0</v>
      </c>
      <c r="I11" s="27">
        <v>273.0</v>
      </c>
      <c r="J11" s="26">
        <v>-7.0</v>
      </c>
      <c r="K11" s="28">
        <v>170000.0</v>
      </c>
      <c r="L11" s="27">
        <v>35.0</v>
      </c>
      <c r="M11" s="27">
        <v>36.0</v>
      </c>
      <c r="N11" s="27">
        <v>18.0</v>
      </c>
      <c r="O11" s="27">
        <v>8.0</v>
      </c>
      <c r="P11" s="27">
        <v>34.0</v>
      </c>
      <c r="Q11" s="26" t="s">
        <v>332</v>
      </c>
      <c r="R11" s="29">
        <v>287.5</v>
      </c>
      <c r="S11" s="27">
        <v>59.0</v>
      </c>
      <c r="T11" s="27">
        <v>47.0</v>
      </c>
      <c r="U11" s="26" t="s">
        <v>329</v>
      </c>
      <c r="V11" s="27">
        <v>27.5</v>
      </c>
      <c r="W11" s="27">
        <v>110.0</v>
      </c>
      <c r="X11" s="26" t="s">
        <v>360</v>
      </c>
      <c r="Y11" s="27" t="s">
        <v>28</v>
      </c>
      <c r="Z11" s="27">
        <v>-3.0</v>
      </c>
      <c r="AA11" s="27">
        <v>-4.0</v>
      </c>
      <c r="AB11" s="27">
        <v>1.0</v>
      </c>
      <c r="AC11" s="27">
        <v>14.0</v>
      </c>
      <c r="AD11" s="27">
        <v>48.0</v>
      </c>
      <c r="AE11" s="27">
        <v>9.0</v>
      </c>
      <c r="AF11" s="27">
        <v>0.0</v>
      </c>
      <c r="AG11" s="29">
        <v>78.5</v>
      </c>
    </row>
    <row r="12">
      <c r="A12" s="26" t="s">
        <v>321</v>
      </c>
      <c r="B12" s="26">
        <v>2014.0</v>
      </c>
      <c r="C12" s="26" t="s">
        <v>42</v>
      </c>
      <c r="D12" s="27" t="s">
        <v>332</v>
      </c>
      <c r="E12" s="27">
        <v>71.0</v>
      </c>
      <c r="F12" s="27">
        <v>66.0</v>
      </c>
      <c r="G12" s="27">
        <v>72.0</v>
      </c>
      <c r="H12" s="27">
        <v>65.0</v>
      </c>
      <c r="I12" s="27">
        <v>274.0</v>
      </c>
      <c r="J12" s="26">
        <v>-6.0</v>
      </c>
      <c r="K12" s="28">
        <v>115000.0</v>
      </c>
      <c r="L12" s="27">
        <v>35.0</v>
      </c>
      <c r="M12" s="27">
        <v>12.0</v>
      </c>
      <c r="N12" s="27">
        <v>26.0</v>
      </c>
      <c r="O12" s="27">
        <v>12.0</v>
      </c>
      <c r="P12" s="27">
        <v>38.0</v>
      </c>
      <c r="Q12" s="26">
        <v>7.0</v>
      </c>
      <c r="R12" s="29">
        <v>297.9</v>
      </c>
      <c r="S12" s="27">
        <v>41.0</v>
      </c>
      <c r="T12" s="27">
        <v>46.0</v>
      </c>
      <c r="U12" s="26" t="s">
        <v>341</v>
      </c>
      <c r="V12" s="27">
        <v>27.5</v>
      </c>
      <c r="W12" s="27">
        <v>110.0</v>
      </c>
      <c r="X12" s="26" t="s">
        <v>360</v>
      </c>
      <c r="Y12" s="27" t="s">
        <v>28</v>
      </c>
      <c r="Z12" s="27">
        <v>-3.0</v>
      </c>
      <c r="AA12" s="27">
        <v>-3.0</v>
      </c>
      <c r="AB12" s="27">
        <v>1.0</v>
      </c>
      <c r="AC12" s="27">
        <v>16.0</v>
      </c>
      <c r="AD12" s="27">
        <v>44.0</v>
      </c>
      <c r="AE12" s="27">
        <v>10.0</v>
      </c>
      <c r="AF12" s="27">
        <v>1.0</v>
      </c>
      <c r="AG12" s="29">
        <v>78.0</v>
      </c>
    </row>
    <row r="13">
      <c r="A13" s="26" t="s">
        <v>321</v>
      </c>
      <c r="B13" s="26">
        <v>2014.0</v>
      </c>
      <c r="C13" s="28" t="s">
        <v>103</v>
      </c>
      <c r="D13" s="27" t="s">
        <v>374</v>
      </c>
      <c r="E13" s="27">
        <v>65.0</v>
      </c>
      <c r="F13" s="27">
        <v>73.0</v>
      </c>
      <c r="G13" s="27">
        <v>68.0</v>
      </c>
      <c r="H13" s="27">
        <v>67.0</v>
      </c>
      <c r="I13" s="27">
        <v>273.0</v>
      </c>
      <c r="J13" s="28">
        <v>-7.0</v>
      </c>
      <c r="K13" s="28">
        <v>170000.0</v>
      </c>
      <c r="L13" s="27">
        <v>2.0</v>
      </c>
      <c r="M13" s="27">
        <v>18.0</v>
      </c>
      <c r="N13" s="27">
        <v>10.0</v>
      </c>
      <c r="O13" s="27">
        <v>8.0</v>
      </c>
      <c r="P13" s="27">
        <v>42.0</v>
      </c>
      <c r="Q13" s="26" t="s">
        <v>322</v>
      </c>
      <c r="R13" s="29">
        <v>289.1</v>
      </c>
      <c r="S13" s="27">
        <v>57.0</v>
      </c>
      <c r="T13" s="27">
        <v>44.0</v>
      </c>
      <c r="U13" s="26" t="s">
        <v>339</v>
      </c>
      <c r="V13" s="27">
        <v>26.5</v>
      </c>
      <c r="W13" s="27">
        <v>106.0</v>
      </c>
      <c r="X13" s="26" t="s">
        <v>323</v>
      </c>
      <c r="Y13" s="27">
        <v>-3.0</v>
      </c>
      <c r="Z13" s="27">
        <v>-1.0</v>
      </c>
      <c r="AA13" s="27">
        <v>-3.0</v>
      </c>
      <c r="AB13" s="27">
        <v>0.0</v>
      </c>
      <c r="AC13" s="27">
        <v>17.0</v>
      </c>
      <c r="AD13" s="27">
        <v>45.0</v>
      </c>
      <c r="AE13" s="27">
        <v>10.0</v>
      </c>
      <c r="AF13" s="27">
        <v>0.0</v>
      </c>
      <c r="AG13" s="29">
        <v>77.5</v>
      </c>
    </row>
    <row r="14">
      <c r="A14" s="26" t="s">
        <v>321</v>
      </c>
      <c r="B14" s="26">
        <v>2014.0</v>
      </c>
      <c r="C14" s="26" t="s">
        <v>171</v>
      </c>
      <c r="D14" s="27" t="s">
        <v>374</v>
      </c>
      <c r="E14" s="27">
        <v>69.0</v>
      </c>
      <c r="F14" s="27">
        <v>68.0</v>
      </c>
      <c r="G14" s="27">
        <v>65.0</v>
      </c>
      <c r="H14" s="27">
        <v>71.0</v>
      </c>
      <c r="I14" s="27">
        <v>273.0</v>
      </c>
      <c r="J14" s="26">
        <v>-7.0</v>
      </c>
      <c r="K14" s="28">
        <v>170000.0</v>
      </c>
      <c r="L14" s="27">
        <v>14.0</v>
      </c>
      <c r="M14" s="27">
        <v>12.0</v>
      </c>
      <c r="N14" s="27">
        <v>4.0</v>
      </c>
      <c r="O14" s="27">
        <v>8.0</v>
      </c>
      <c r="P14" s="27">
        <v>29.0</v>
      </c>
      <c r="Q14" s="26" t="s">
        <v>339</v>
      </c>
      <c r="R14" s="29">
        <v>314.0</v>
      </c>
      <c r="S14" s="27">
        <v>10.0</v>
      </c>
      <c r="T14" s="27">
        <v>41.0</v>
      </c>
      <c r="U14" s="26" t="s">
        <v>361</v>
      </c>
      <c r="V14" s="27">
        <v>25.5</v>
      </c>
      <c r="W14" s="27">
        <v>102.0</v>
      </c>
      <c r="X14" s="26">
        <v>1.0</v>
      </c>
      <c r="Y14" s="27" t="s">
        <v>28</v>
      </c>
      <c r="Z14" s="27">
        <v>-3.0</v>
      </c>
      <c r="AA14" s="27">
        <v>-4.0</v>
      </c>
      <c r="AB14" s="27">
        <v>0.0</v>
      </c>
      <c r="AC14" s="27">
        <v>16.0</v>
      </c>
      <c r="AD14" s="27">
        <v>47.0</v>
      </c>
      <c r="AE14" s="27">
        <v>9.0</v>
      </c>
      <c r="AF14" s="27">
        <v>0.0</v>
      </c>
      <c r="AG14" s="29">
        <v>76.0</v>
      </c>
    </row>
    <row r="15">
      <c r="A15" s="26" t="s">
        <v>321</v>
      </c>
      <c r="B15" s="26">
        <v>2014.0</v>
      </c>
      <c r="C15" s="26" t="s">
        <v>228</v>
      </c>
      <c r="D15" s="27" t="s">
        <v>329</v>
      </c>
      <c r="E15" s="27">
        <v>72.0</v>
      </c>
      <c r="F15" s="27">
        <v>71.0</v>
      </c>
      <c r="G15" s="27">
        <v>70.0</v>
      </c>
      <c r="H15" s="27">
        <v>63.0</v>
      </c>
      <c r="I15" s="27">
        <v>276.0</v>
      </c>
      <c r="J15" s="26">
        <v>-4.0</v>
      </c>
      <c r="K15" s="28">
        <v>89000.0</v>
      </c>
      <c r="L15" s="27">
        <v>46.0</v>
      </c>
      <c r="M15" s="27">
        <v>49.0</v>
      </c>
      <c r="N15" s="27">
        <v>44.0</v>
      </c>
      <c r="O15" s="27">
        <v>19.0</v>
      </c>
      <c r="P15" s="27">
        <v>28.0</v>
      </c>
      <c r="Q15" s="26" t="s">
        <v>368</v>
      </c>
      <c r="R15" s="29">
        <v>305.9</v>
      </c>
      <c r="S15" s="27">
        <v>22.0</v>
      </c>
      <c r="T15" s="27">
        <v>46.0</v>
      </c>
      <c r="U15" s="26" t="s">
        <v>341</v>
      </c>
      <c r="V15" s="27">
        <v>28.3</v>
      </c>
      <c r="W15" s="27">
        <v>113.0</v>
      </c>
      <c r="X15" s="26" t="s">
        <v>375</v>
      </c>
      <c r="Y15" s="27">
        <f>+3</f>
        <v>3</v>
      </c>
      <c r="Z15" s="27">
        <v>-1.0</v>
      </c>
      <c r="AA15" s="27">
        <v>-6.0</v>
      </c>
      <c r="AB15" s="27">
        <v>0.0</v>
      </c>
      <c r="AC15" s="27">
        <v>20.0</v>
      </c>
      <c r="AD15" s="27">
        <v>37.0</v>
      </c>
      <c r="AE15" s="27">
        <v>14.0</v>
      </c>
      <c r="AF15" s="27">
        <v>1.0</v>
      </c>
      <c r="AG15" s="29">
        <v>75.5</v>
      </c>
    </row>
    <row r="16">
      <c r="A16" s="26" t="s">
        <v>321</v>
      </c>
      <c r="B16" s="26">
        <v>2014.0</v>
      </c>
      <c r="C16" s="28" t="s">
        <v>382</v>
      </c>
      <c r="D16" s="27" t="s">
        <v>360</v>
      </c>
      <c r="E16" s="27">
        <v>69.0</v>
      </c>
      <c r="F16" s="27">
        <v>68.0</v>
      </c>
      <c r="G16" s="27">
        <v>69.0</v>
      </c>
      <c r="H16" s="27">
        <v>69.0</v>
      </c>
      <c r="I16" s="27">
        <v>275.0</v>
      </c>
      <c r="J16" s="28">
        <v>-5.0</v>
      </c>
      <c r="K16" s="28">
        <v>97500.0</v>
      </c>
      <c r="L16" s="27">
        <v>14.0</v>
      </c>
      <c r="M16" s="27">
        <v>12.0</v>
      </c>
      <c r="N16" s="27">
        <v>10.0</v>
      </c>
      <c r="O16" s="27">
        <v>15.0</v>
      </c>
      <c r="P16" s="27">
        <v>28.0</v>
      </c>
      <c r="Q16" s="26" t="s">
        <v>368</v>
      </c>
      <c r="R16" s="29">
        <v>290.3</v>
      </c>
      <c r="S16" s="27">
        <v>55.0</v>
      </c>
      <c r="T16" s="27">
        <v>45.0</v>
      </c>
      <c r="U16" s="26" t="s">
        <v>327</v>
      </c>
      <c r="V16" s="27">
        <v>27.3</v>
      </c>
      <c r="W16" s="27">
        <v>109.0</v>
      </c>
      <c r="X16" s="26" t="s">
        <v>332</v>
      </c>
      <c r="Y16" s="27">
        <v>-1.0</v>
      </c>
      <c r="Z16" s="27">
        <f>+1</f>
        <v>1</v>
      </c>
      <c r="AA16" s="27">
        <v>-5.0</v>
      </c>
      <c r="AB16" s="27">
        <v>0.0</v>
      </c>
      <c r="AC16" s="27">
        <v>18.0</v>
      </c>
      <c r="AD16" s="27">
        <v>42.0</v>
      </c>
      <c r="AE16" s="27">
        <v>11.0</v>
      </c>
      <c r="AF16" s="27">
        <v>1.0</v>
      </c>
      <c r="AG16" s="29">
        <v>74.5</v>
      </c>
    </row>
    <row r="17">
      <c r="A17" s="26" t="s">
        <v>321</v>
      </c>
      <c r="B17" s="26">
        <v>2014.0</v>
      </c>
      <c r="C17" s="26" t="s">
        <v>131</v>
      </c>
      <c r="D17" s="27" t="s">
        <v>360</v>
      </c>
      <c r="E17" s="27">
        <v>71.0</v>
      </c>
      <c r="F17" s="27">
        <v>73.0</v>
      </c>
      <c r="G17" s="27">
        <v>69.0</v>
      </c>
      <c r="H17" s="27">
        <v>62.0</v>
      </c>
      <c r="I17" s="27">
        <v>275.0</v>
      </c>
      <c r="J17" s="26">
        <v>-5.0</v>
      </c>
      <c r="K17" s="28">
        <v>97500.0</v>
      </c>
      <c r="L17" s="27">
        <v>35.0</v>
      </c>
      <c r="M17" s="27">
        <v>53.0</v>
      </c>
      <c r="N17" s="27">
        <v>44.0</v>
      </c>
      <c r="O17" s="27">
        <v>15.0</v>
      </c>
      <c r="P17" s="27">
        <v>25.0</v>
      </c>
      <c r="Q17" s="26" t="s">
        <v>385</v>
      </c>
      <c r="R17" s="29">
        <v>305.5</v>
      </c>
      <c r="S17" s="27">
        <v>23.0</v>
      </c>
      <c r="T17" s="27">
        <v>39.0</v>
      </c>
      <c r="U17" s="26" t="s">
        <v>353</v>
      </c>
      <c r="V17" s="27">
        <v>25.8</v>
      </c>
      <c r="W17" s="27">
        <v>103.0</v>
      </c>
      <c r="X17" s="26">
        <v>2.0</v>
      </c>
      <c r="Y17" s="27">
        <v>-5.0</v>
      </c>
      <c r="Z17" s="27">
        <f>+2</f>
        <v>2</v>
      </c>
      <c r="AA17" s="27">
        <v>-2.0</v>
      </c>
      <c r="AB17" s="27">
        <v>0.0</v>
      </c>
      <c r="AC17" s="27">
        <v>17.0</v>
      </c>
      <c r="AD17" s="27">
        <v>44.0</v>
      </c>
      <c r="AE17" s="27">
        <v>10.0</v>
      </c>
      <c r="AF17" s="27">
        <v>1.0</v>
      </c>
      <c r="AG17" s="29">
        <v>73.0</v>
      </c>
    </row>
    <row r="18">
      <c r="A18" s="26" t="s">
        <v>321</v>
      </c>
      <c r="B18" s="26">
        <v>2014.0</v>
      </c>
      <c r="C18" s="28" t="s">
        <v>387</v>
      </c>
      <c r="D18" s="27" t="s">
        <v>360</v>
      </c>
      <c r="E18" s="27">
        <v>71.0</v>
      </c>
      <c r="F18" s="27">
        <v>65.0</v>
      </c>
      <c r="G18" s="27">
        <v>71.0</v>
      </c>
      <c r="H18" s="27">
        <v>68.0</v>
      </c>
      <c r="I18" s="27">
        <v>275.0</v>
      </c>
      <c r="J18" s="28">
        <v>-5.0</v>
      </c>
      <c r="K18" s="28">
        <v>97500.0</v>
      </c>
      <c r="L18" s="27">
        <v>35.0</v>
      </c>
      <c r="M18" s="27">
        <v>9.0</v>
      </c>
      <c r="N18" s="27">
        <v>18.0</v>
      </c>
      <c r="O18" s="27">
        <v>15.0</v>
      </c>
      <c r="P18" s="27">
        <v>42.0</v>
      </c>
      <c r="Q18" s="26" t="s">
        <v>322</v>
      </c>
      <c r="R18" s="29">
        <v>298.4</v>
      </c>
      <c r="S18" s="27" t="s">
        <v>369</v>
      </c>
      <c r="T18" s="27">
        <v>57.0</v>
      </c>
      <c r="U18" s="26" t="s">
        <v>334</v>
      </c>
      <c r="V18" s="27">
        <v>31.3</v>
      </c>
      <c r="W18" s="27">
        <v>125.0</v>
      </c>
      <c r="X18" s="26">
        <v>69.0</v>
      </c>
      <c r="Y18" s="27">
        <f>+4</f>
        <v>4</v>
      </c>
      <c r="Z18" s="27">
        <v>-6.0</v>
      </c>
      <c r="AA18" s="27">
        <v>-3.0</v>
      </c>
      <c r="AB18" s="27">
        <v>0.0</v>
      </c>
      <c r="AC18" s="27">
        <v>15.0</v>
      </c>
      <c r="AD18" s="27">
        <v>47.0</v>
      </c>
      <c r="AE18" s="27">
        <v>10.0</v>
      </c>
      <c r="AF18" s="27">
        <v>0.0</v>
      </c>
      <c r="AG18" s="29">
        <v>69.5</v>
      </c>
    </row>
    <row r="19">
      <c r="A19" s="26" t="s">
        <v>321</v>
      </c>
      <c r="B19" s="26">
        <v>2014.0</v>
      </c>
      <c r="C19" s="26" t="s">
        <v>168</v>
      </c>
      <c r="D19" s="27" t="s">
        <v>332</v>
      </c>
      <c r="E19" s="27">
        <v>68.0</v>
      </c>
      <c r="F19" s="27">
        <v>68.0</v>
      </c>
      <c r="G19" s="27">
        <v>68.0</v>
      </c>
      <c r="H19" s="27">
        <v>70.0</v>
      </c>
      <c r="I19" s="27">
        <v>274.0</v>
      </c>
      <c r="J19" s="26">
        <v>-6.0</v>
      </c>
      <c r="K19" s="28">
        <v>115000.0</v>
      </c>
      <c r="L19" s="27">
        <v>9.0</v>
      </c>
      <c r="M19" s="27">
        <v>9.0</v>
      </c>
      <c r="N19" s="27">
        <v>7.0</v>
      </c>
      <c r="O19" s="27">
        <v>12.0</v>
      </c>
      <c r="P19" s="27">
        <v>34.0</v>
      </c>
      <c r="Q19" s="26" t="s">
        <v>332</v>
      </c>
      <c r="R19" s="29">
        <v>309.6</v>
      </c>
      <c r="S19" s="27">
        <v>18.0</v>
      </c>
      <c r="T19" s="27">
        <v>44.0</v>
      </c>
      <c r="U19" s="26" t="s">
        <v>339</v>
      </c>
      <c r="V19" s="27">
        <v>27.5</v>
      </c>
      <c r="W19" s="27">
        <v>110.0</v>
      </c>
      <c r="X19" s="26" t="s">
        <v>360</v>
      </c>
      <c r="Y19" s="27">
        <v>-1.0</v>
      </c>
      <c r="Z19" s="27">
        <v>-2.0</v>
      </c>
      <c r="AA19" s="27">
        <v>-3.0</v>
      </c>
      <c r="AB19" s="27">
        <v>0.0</v>
      </c>
      <c r="AC19" s="27">
        <v>14.0</v>
      </c>
      <c r="AD19" s="27">
        <v>50.0</v>
      </c>
      <c r="AE19" s="27">
        <v>8.0</v>
      </c>
      <c r="AF19" s="27">
        <v>0.0</v>
      </c>
      <c r="AG19" s="29">
        <v>69.0</v>
      </c>
    </row>
    <row r="20">
      <c r="A20" s="26" t="s">
        <v>321</v>
      </c>
      <c r="B20" s="26">
        <v>2014.0</v>
      </c>
      <c r="C20" s="26" t="s">
        <v>109</v>
      </c>
      <c r="D20" s="27" t="s">
        <v>329</v>
      </c>
      <c r="E20" s="27">
        <v>71.0</v>
      </c>
      <c r="F20" s="27">
        <v>66.0</v>
      </c>
      <c r="G20" s="27">
        <v>68.0</v>
      </c>
      <c r="H20" s="27">
        <v>71.0</v>
      </c>
      <c r="I20" s="27">
        <v>276.0</v>
      </c>
      <c r="J20" s="26">
        <v>-4.0</v>
      </c>
      <c r="K20" s="28">
        <v>89000.0</v>
      </c>
      <c r="L20" s="27">
        <v>35.0</v>
      </c>
      <c r="M20" s="27">
        <v>12.0</v>
      </c>
      <c r="N20" s="27">
        <v>8.0</v>
      </c>
      <c r="O20" s="27">
        <v>19.0</v>
      </c>
      <c r="P20" s="27">
        <v>43.0</v>
      </c>
      <c r="Q20" s="26" t="s">
        <v>364</v>
      </c>
      <c r="R20" s="29">
        <v>298.0</v>
      </c>
      <c r="S20" s="27">
        <v>40.0</v>
      </c>
      <c r="T20" s="27">
        <v>52.0</v>
      </c>
      <c r="U20" s="26">
        <v>7.0</v>
      </c>
      <c r="V20" s="27">
        <v>30.3</v>
      </c>
      <c r="W20" s="27">
        <v>121.0</v>
      </c>
      <c r="X20" s="26">
        <v>65.0</v>
      </c>
      <c r="Y20" s="27" t="s">
        <v>28</v>
      </c>
      <c r="Z20" s="27">
        <v>-3.0</v>
      </c>
      <c r="AA20" s="27">
        <v>-1.0</v>
      </c>
      <c r="AB20" s="27">
        <v>1.0</v>
      </c>
      <c r="AC20" s="27">
        <v>11.0</v>
      </c>
      <c r="AD20" s="27">
        <v>51.0</v>
      </c>
      <c r="AE20" s="27">
        <v>9.0</v>
      </c>
      <c r="AF20" s="27">
        <v>0.0</v>
      </c>
      <c r="AG20" s="29">
        <v>67.0</v>
      </c>
    </row>
    <row r="21">
      <c r="A21" s="26" t="s">
        <v>321</v>
      </c>
      <c r="B21" s="26">
        <v>2014.0</v>
      </c>
      <c r="C21" s="26" t="s">
        <v>167</v>
      </c>
      <c r="D21" s="27" t="s">
        <v>386</v>
      </c>
      <c r="E21" s="27">
        <v>69.0</v>
      </c>
      <c r="F21" s="27">
        <v>71.0</v>
      </c>
      <c r="G21" s="27">
        <v>67.0</v>
      </c>
      <c r="H21" s="27">
        <v>70.0</v>
      </c>
      <c r="I21" s="27">
        <v>277.0</v>
      </c>
      <c r="J21" s="26">
        <v>-3.0</v>
      </c>
      <c r="K21" s="28">
        <v>82000.0</v>
      </c>
      <c r="L21" s="27">
        <v>14.0</v>
      </c>
      <c r="M21" s="27">
        <v>28.0</v>
      </c>
      <c r="N21" s="27">
        <v>18.0</v>
      </c>
      <c r="O21" s="27">
        <v>23.0</v>
      </c>
      <c r="P21" s="27">
        <v>31.0</v>
      </c>
      <c r="Q21" s="26" t="s">
        <v>341</v>
      </c>
      <c r="R21" s="29">
        <v>310.6</v>
      </c>
      <c r="S21" s="27">
        <v>17.0</v>
      </c>
      <c r="T21" s="27">
        <v>44.0</v>
      </c>
      <c r="U21" s="26" t="s">
        <v>339</v>
      </c>
      <c r="V21" s="27">
        <v>28.0</v>
      </c>
      <c r="W21" s="27">
        <v>112.0</v>
      </c>
      <c r="X21" s="26" t="s">
        <v>351</v>
      </c>
      <c r="Y21" s="27">
        <f>+1</f>
        <v>1</v>
      </c>
      <c r="Z21" s="27">
        <v>-3.0</v>
      </c>
      <c r="AA21" s="27">
        <v>-1.0</v>
      </c>
      <c r="AB21" s="27">
        <v>0.0</v>
      </c>
      <c r="AC21" s="27">
        <v>16.0</v>
      </c>
      <c r="AD21" s="27">
        <v>43.0</v>
      </c>
      <c r="AE21" s="27">
        <v>13.0</v>
      </c>
      <c r="AF21" s="27">
        <v>0.0</v>
      </c>
      <c r="AG21" s="29">
        <v>67.0</v>
      </c>
    </row>
    <row r="22">
      <c r="A22" s="26" t="s">
        <v>321</v>
      </c>
      <c r="B22" s="26">
        <v>2014.0</v>
      </c>
      <c r="C22" s="26" t="s">
        <v>223</v>
      </c>
      <c r="D22" s="27" t="s">
        <v>327</v>
      </c>
      <c r="E22" s="27">
        <v>69.0</v>
      </c>
      <c r="F22" s="27">
        <v>69.0</v>
      </c>
      <c r="G22" s="27">
        <v>67.0</v>
      </c>
      <c r="H22" s="27">
        <v>73.0</v>
      </c>
      <c r="I22" s="27">
        <v>278.0</v>
      </c>
      <c r="J22" s="26">
        <v>-2.0</v>
      </c>
      <c r="K22" s="28">
        <v>75200.0</v>
      </c>
      <c r="L22" s="27">
        <v>14.0</v>
      </c>
      <c r="M22" s="27">
        <v>18.0</v>
      </c>
      <c r="N22" s="27">
        <v>8.0</v>
      </c>
      <c r="O22" s="27">
        <v>26.0</v>
      </c>
      <c r="P22" s="27">
        <v>21.0</v>
      </c>
      <c r="Q22" s="26">
        <v>70.0</v>
      </c>
      <c r="R22" s="29">
        <v>326.8</v>
      </c>
      <c r="S22" s="27" t="s">
        <v>364</v>
      </c>
      <c r="T22" s="27">
        <v>45.0</v>
      </c>
      <c r="U22" s="26" t="s">
        <v>327</v>
      </c>
      <c r="V22" s="27">
        <v>27.8</v>
      </c>
      <c r="W22" s="27">
        <v>111.0</v>
      </c>
      <c r="X22" s="26" t="s">
        <v>392</v>
      </c>
      <c r="Y22" s="27" t="s">
        <v>28</v>
      </c>
      <c r="Z22" s="27" t="s">
        <v>28</v>
      </c>
      <c r="AA22" s="27">
        <v>-2.0</v>
      </c>
      <c r="AB22" s="27">
        <v>0.0</v>
      </c>
      <c r="AC22" s="27">
        <v>16.0</v>
      </c>
      <c r="AD22" s="27">
        <v>45.0</v>
      </c>
      <c r="AE22" s="27">
        <v>8.0</v>
      </c>
      <c r="AF22" s="27">
        <v>3.0</v>
      </c>
      <c r="AG22" s="29">
        <v>66.5</v>
      </c>
    </row>
    <row r="23">
      <c r="A23" s="26" t="s">
        <v>321</v>
      </c>
      <c r="B23" s="26">
        <v>2014.0</v>
      </c>
      <c r="C23" s="26" t="s">
        <v>216</v>
      </c>
      <c r="D23" s="27" t="s">
        <v>329</v>
      </c>
      <c r="E23" s="27">
        <v>70.0</v>
      </c>
      <c r="F23" s="27">
        <v>68.0</v>
      </c>
      <c r="G23" s="27">
        <v>68.0</v>
      </c>
      <c r="H23" s="27">
        <v>70.0</v>
      </c>
      <c r="I23" s="27">
        <v>276.0</v>
      </c>
      <c r="J23" s="26">
        <v>-4.0</v>
      </c>
      <c r="K23" s="28">
        <v>89000.0</v>
      </c>
      <c r="L23" s="27">
        <v>28.0</v>
      </c>
      <c r="M23" s="27">
        <v>18.0</v>
      </c>
      <c r="N23" s="27">
        <v>10.0</v>
      </c>
      <c r="O23" s="27">
        <v>19.0</v>
      </c>
      <c r="P23" s="27">
        <v>25.0</v>
      </c>
      <c r="Q23" s="26" t="s">
        <v>385</v>
      </c>
      <c r="R23" s="29">
        <v>320.4</v>
      </c>
      <c r="S23" s="27">
        <v>4.0</v>
      </c>
      <c r="T23" s="27">
        <v>47.0</v>
      </c>
      <c r="U23" s="26" t="s">
        <v>329</v>
      </c>
      <c r="V23" s="27">
        <v>28.3</v>
      </c>
      <c r="W23" s="27">
        <v>113.0</v>
      </c>
      <c r="X23" s="26" t="s">
        <v>375</v>
      </c>
      <c r="Y23" s="27">
        <f>+2</f>
        <v>2</v>
      </c>
      <c r="Z23" s="27">
        <v>-2.0</v>
      </c>
      <c r="AA23" s="27">
        <v>-4.0</v>
      </c>
      <c r="AB23" s="27">
        <v>0.0</v>
      </c>
      <c r="AC23" s="27">
        <v>14.0</v>
      </c>
      <c r="AD23" s="27">
        <v>48.0</v>
      </c>
      <c r="AE23" s="27">
        <v>10.0</v>
      </c>
      <c r="AF23" s="27">
        <v>0.0</v>
      </c>
      <c r="AG23" s="29">
        <v>66.0</v>
      </c>
    </row>
    <row r="24">
      <c r="A24" s="26" t="s">
        <v>321</v>
      </c>
      <c r="B24" s="26">
        <v>2014.0</v>
      </c>
      <c r="C24" s="26" t="s">
        <v>352</v>
      </c>
      <c r="D24" s="27" t="s">
        <v>360</v>
      </c>
      <c r="E24" s="27">
        <v>69.0</v>
      </c>
      <c r="F24" s="27">
        <v>68.0</v>
      </c>
      <c r="G24" s="27">
        <v>69.0</v>
      </c>
      <c r="H24" s="27">
        <v>69.0</v>
      </c>
      <c r="I24" s="27">
        <v>275.0</v>
      </c>
      <c r="J24" s="26">
        <v>-5.0</v>
      </c>
      <c r="K24" s="28">
        <v>97500.0</v>
      </c>
      <c r="L24" s="27">
        <v>14.0</v>
      </c>
      <c r="M24" s="27">
        <v>12.0</v>
      </c>
      <c r="N24" s="27">
        <v>10.0</v>
      </c>
      <c r="O24" s="27">
        <v>15.0</v>
      </c>
      <c r="P24" s="27">
        <v>46.0</v>
      </c>
      <c r="Q24" s="26">
        <v>1.0</v>
      </c>
      <c r="R24" s="29">
        <v>292.1</v>
      </c>
      <c r="S24" s="27">
        <v>50.0</v>
      </c>
      <c r="T24" s="27">
        <v>51.0</v>
      </c>
      <c r="U24" s="26" t="s">
        <v>374</v>
      </c>
      <c r="V24" s="27">
        <v>29.0</v>
      </c>
      <c r="W24" s="27">
        <v>116.0</v>
      </c>
      <c r="X24" s="26" t="s">
        <v>345</v>
      </c>
      <c r="Y24" s="27">
        <f>+1</f>
        <v>1</v>
      </c>
      <c r="Z24" s="27">
        <v>-3.0</v>
      </c>
      <c r="AA24" s="27">
        <v>-3.0</v>
      </c>
      <c r="AB24" s="27">
        <v>0.0</v>
      </c>
      <c r="AC24" s="27">
        <v>11.0</v>
      </c>
      <c r="AD24" s="27">
        <v>55.0</v>
      </c>
      <c r="AE24" s="27">
        <v>6.0</v>
      </c>
      <c r="AF24" s="27">
        <v>0.0</v>
      </c>
      <c r="AG24" s="29">
        <v>63.5</v>
      </c>
    </row>
    <row r="25">
      <c r="A25" s="26" t="s">
        <v>321</v>
      </c>
      <c r="B25" s="26">
        <v>2014.0</v>
      </c>
      <c r="C25" s="26" t="s">
        <v>395</v>
      </c>
      <c r="D25" s="27" t="s">
        <v>329</v>
      </c>
      <c r="E25" s="27">
        <v>71.0</v>
      </c>
      <c r="F25" s="27">
        <v>70.0</v>
      </c>
      <c r="G25" s="27">
        <v>66.0</v>
      </c>
      <c r="H25" s="27">
        <v>69.0</v>
      </c>
      <c r="I25" s="27">
        <v>276.0</v>
      </c>
      <c r="J25" s="26">
        <v>-4.0</v>
      </c>
      <c r="K25" s="28">
        <v>89000.0</v>
      </c>
      <c r="L25" s="27">
        <v>35.0</v>
      </c>
      <c r="M25" s="27">
        <v>36.0</v>
      </c>
      <c r="N25" s="27">
        <v>18.0</v>
      </c>
      <c r="O25" s="27">
        <v>19.0</v>
      </c>
      <c r="P25" s="27">
        <v>34.0</v>
      </c>
      <c r="Q25" s="26" t="s">
        <v>332</v>
      </c>
      <c r="R25" s="29">
        <v>299.3</v>
      </c>
      <c r="S25" s="27">
        <v>35.0</v>
      </c>
      <c r="T25" s="27">
        <v>53.0</v>
      </c>
      <c r="U25" s="26">
        <v>6.0</v>
      </c>
      <c r="V25" s="27">
        <v>30.0</v>
      </c>
      <c r="W25" s="27">
        <v>120.0</v>
      </c>
      <c r="X25" s="26" t="s">
        <v>358</v>
      </c>
      <c r="Y25" s="27">
        <v>-1.0</v>
      </c>
      <c r="Z25" s="27">
        <f>+2</f>
        <v>2</v>
      </c>
      <c r="AA25" s="27">
        <v>-5.0</v>
      </c>
      <c r="AB25" s="27">
        <v>0.0</v>
      </c>
      <c r="AC25" s="27">
        <v>12.0</v>
      </c>
      <c r="AD25" s="27">
        <v>52.0</v>
      </c>
      <c r="AE25" s="27">
        <v>8.0</v>
      </c>
      <c r="AF25" s="27">
        <v>0.0</v>
      </c>
      <c r="AG25" s="29">
        <v>63.0</v>
      </c>
    </row>
    <row r="26">
      <c r="A26" s="26" t="s">
        <v>321</v>
      </c>
      <c r="B26" s="26">
        <v>2014.0</v>
      </c>
      <c r="C26" s="26" t="s">
        <v>393</v>
      </c>
      <c r="D26" s="27" t="s">
        <v>386</v>
      </c>
      <c r="E26" s="27">
        <v>71.0</v>
      </c>
      <c r="F26" s="27">
        <v>73.0</v>
      </c>
      <c r="G26" s="27">
        <v>66.0</v>
      </c>
      <c r="H26" s="27">
        <v>67.0</v>
      </c>
      <c r="I26" s="27">
        <v>277.0</v>
      </c>
      <c r="J26" s="26">
        <v>-3.0</v>
      </c>
      <c r="K26" s="28">
        <v>82000.0</v>
      </c>
      <c r="L26" s="27">
        <v>35.0</v>
      </c>
      <c r="M26" s="27">
        <v>53.0</v>
      </c>
      <c r="N26" s="27">
        <v>32.0</v>
      </c>
      <c r="O26" s="27">
        <v>23.0</v>
      </c>
      <c r="P26" s="27">
        <v>30.0</v>
      </c>
      <c r="Q26" s="26" t="s">
        <v>362</v>
      </c>
      <c r="R26" s="29">
        <v>300.1</v>
      </c>
      <c r="S26" s="27">
        <v>34.0</v>
      </c>
      <c r="T26" s="27">
        <v>42.0</v>
      </c>
      <c r="U26" s="26" t="s">
        <v>394</v>
      </c>
      <c r="V26" s="27">
        <v>27.8</v>
      </c>
      <c r="W26" s="27">
        <v>111.0</v>
      </c>
      <c r="X26" s="26" t="s">
        <v>392</v>
      </c>
      <c r="Y26" s="27">
        <v>-4.0</v>
      </c>
      <c r="Z26" s="27">
        <f>+1</f>
        <v>1</v>
      </c>
      <c r="AA26" s="27" t="s">
        <v>28</v>
      </c>
      <c r="AB26" s="27">
        <v>0.0</v>
      </c>
      <c r="AC26" s="27">
        <v>13.0</v>
      </c>
      <c r="AD26" s="27">
        <v>50.0</v>
      </c>
      <c r="AE26" s="27">
        <v>8.0</v>
      </c>
      <c r="AF26" s="27">
        <v>1.0</v>
      </c>
      <c r="AG26" s="29">
        <v>63.0</v>
      </c>
    </row>
    <row r="27">
      <c r="A27" s="26" t="s">
        <v>321</v>
      </c>
      <c r="B27" s="26">
        <v>2014.0</v>
      </c>
      <c r="C27" s="26" t="s">
        <v>107</v>
      </c>
      <c r="D27" s="27" t="s">
        <v>327</v>
      </c>
      <c r="E27" s="27">
        <v>70.0</v>
      </c>
      <c r="F27" s="27">
        <v>71.0</v>
      </c>
      <c r="G27" s="27">
        <v>68.0</v>
      </c>
      <c r="H27" s="27">
        <v>69.0</v>
      </c>
      <c r="I27" s="27">
        <v>278.0</v>
      </c>
      <c r="J27" s="26">
        <v>-2.0</v>
      </c>
      <c r="K27" s="28">
        <v>75200.0</v>
      </c>
      <c r="L27" s="27">
        <v>28.0</v>
      </c>
      <c r="M27" s="27">
        <v>36.0</v>
      </c>
      <c r="N27" s="27">
        <v>26.0</v>
      </c>
      <c r="O27" s="27">
        <v>26.0</v>
      </c>
      <c r="P27" s="27">
        <v>36.0</v>
      </c>
      <c r="Q27" s="26">
        <v>8.0</v>
      </c>
      <c r="R27" s="29">
        <v>297.0</v>
      </c>
      <c r="S27" s="27">
        <v>42.0</v>
      </c>
      <c r="T27" s="27">
        <v>38.0</v>
      </c>
      <c r="U27" s="26" t="s">
        <v>330</v>
      </c>
      <c r="V27" s="27">
        <v>26.8</v>
      </c>
      <c r="W27" s="27">
        <v>107.0</v>
      </c>
      <c r="X27" s="26" t="s">
        <v>331</v>
      </c>
      <c r="Y27" s="27">
        <f t="shared" ref="Y27:Y28" si="1">+1</f>
        <v>1</v>
      </c>
      <c r="Z27" s="27">
        <f>+2</f>
        <v>2</v>
      </c>
      <c r="AA27" s="27">
        <v>-5.0</v>
      </c>
      <c r="AB27" s="27">
        <v>0.0</v>
      </c>
      <c r="AC27" s="27">
        <v>14.0</v>
      </c>
      <c r="AD27" s="27">
        <v>47.0</v>
      </c>
      <c r="AE27" s="27">
        <v>10.0</v>
      </c>
      <c r="AF27" s="27">
        <v>1.0</v>
      </c>
      <c r="AG27" s="29">
        <v>62.5</v>
      </c>
    </row>
    <row r="28">
      <c r="A28" s="26" t="s">
        <v>321</v>
      </c>
      <c r="B28" s="26">
        <v>2014.0</v>
      </c>
      <c r="C28" s="26" t="s">
        <v>389</v>
      </c>
      <c r="D28" s="27">
        <v>44.0</v>
      </c>
      <c r="E28" s="27">
        <v>69.0</v>
      </c>
      <c r="F28" s="27">
        <v>71.0</v>
      </c>
      <c r="G28" s="27">
        <v>73.0</v>
      </c>
      <c r="H28" s="27">
        <v>69.0</v>
      </c>
      <c r="I28" s="27">
        <v>282.0</v>
      </c>
      <c r="J28" s="26">
        <f>+2</f>
        <v>2</v>
      </c>
      <c r="K28" s="28">
        <v>59000.0</v>
      </c>
      <c r="L28" s="27">
        <v>14.0</v>
      </c>
      <c r="M28" s="27">
        <v>28.0</v>
      </c>
      <c r="N28" s="27">
        <v>44.0</v>
      </c>
      <c r="O28" s="27">
        <v>44.0</v>
      </c>
      <c r="P28" s="27">
        <v>20.0</v>
      </c>
      <c r="Q28" s="26">
        <v>71.0</v>
      </c>
      <c r="R28" s="29">
        <v>309.4</v>
      </c>
      <c r="S28" s="27">
        <v>19.0</v>
      </c>
      <c r="T28" s="27">
        <v>37.0</v>
      </c>
      <c r="U28" s="26" t="s">
        <v>398</v>
      </c>
      <c r="V28" s="27">
        <v>28.0</v>
      </c>
      <c r="W28" s="27">
        <v>112.0</v>
      </c>
      <c r="X28" s="26" t="s">
        <v>351</v>
      </c>
      <c r="Y28" s="27">
        <f t="shared" si="1"/>
        <v>1</v>
      </c>
      <c r="Z28" s="27">
        <f t="shared" ref="Z28:Z29" si="2">+4</f>
        <v>4</v>
      </c>
      <c r="AA28" s="27">
        <v>-3.0</v>
      </c>
      <c r="AB28" s="27">
        <v>1.0</v>
      </c>
      <c r="AC28" s="27">
        <v>13.0</v>
      </c>
      <c r="AD28" s="27">
        <v>43.0</v>
      </c>
      <c r="AE28" s="27">
        <v>13.0</v>
      </c>
      <c r="AF28" s="27">
        <v>2.0</v>
      </c>
      <c r="AG28" s="29">
        <v>61.0</v>
      </c>
    </row>
    <row r="29">
      <c r="A29" s="26" t="s">
        <v>321</v>
      </c>
      <c r="B29" s="26">
        <v>2014.0</v>
      </c>
      <c r="C29" s="26" t="s">
        <v>396</v>
      </c>
      <c r="D29" s="27" t="s">
        <v>375</v>
      </c>
      <c r="E29" s="27">
        <v>69.0</v>
      </c>
      <c r="F29" s="27">
        <v>69.0</v>
      </c>
      <c r="G29" s="27">
        <v>68.0</v>
      </c>
      <c r="H29" s="27">
        <v>73.0</v>
      </c>
      <c r="I29" s="27">
        <v>279.0</v>
      </c>
      <c r="J29" s="26">
        <v>-1.0</v>
      </c>
      <c r="K29" s="28">
        <v>69500.0</v>
      </c>
      <c r="L29" s="27">
        <v>14.0</v>
      </c>
      <c r="M29" s="27">
        <v>18.0</v>
      </c>
      <c r="N29" s="27">
        <v>10.0</v>
      </c>
      <c r="O29" s="27">
        <v>31.0</v>
      </c>
      <c r="P29" s="27">
        <v>32.0</v>
      </c>
      <c r="Q29" s="26" t="s">
        <v>329</v>
      </c>
      <c r="R29" s="29">
        <v>318.9</v>
      </c>
      <c r="S29" s="27">
        <v>6.0</v>
      </c>
      <c r="T29" s="27">
        <v>43.0</v>
      </c>
      <c r="U29" s="26" t="s">
        <v>368</v>
      </c>
      <c r="V29" s="27">
        <v>28.3</v>
      </c>
      <c r="W29" s="27">
        <v>113.0</v>
      </c>
      <c r="X29" s="26" t="s">
        <v>375</v>
      </c>
      <c r="Y29" s="27">
        <v>-3.0</v>
      </c>
      <c r="Z29" s="27">
        <f t="shared" si="2"/>
        <v>4</v>
      </c>
      <c r="AA29" s="27">
        <v>-2.0</v>
      </c>
      <c r="AB29" s="27">
        <v>0.0</v>
      </c>
      <c r="AC29" s="27">
        <v>14.0</v>
      </c>
      <c r="AD29" s="27">
        <v>46.0</v>
      </c>
      <c r="AE29" s="27">
        <v>11.0</v>
      </c>
      <c r="AF29" s="27">
        <v>1.0</v>
      </c>
      <c r="AG29" s="29">
        <v>60.5</v>
      </c>
    </row>
    <row r="30">
      <c r="A30" s="26" t="s">
        <v>321</v>
      </c>
      <c r="B30" s="26">
        <v>2014.0</v>
      </c>
      <c r="C30" s="26" t="s">
        <v>399</v>
      </c>
      <c r="D30" s="27" t="s">
        <v>327</v>
      </c>
      <c r="E30" s="27">
        <v>74.0</v>
      </c>
      <c r="F30" s="27">
        <v>66.0</v>
      </c>
      <c r="G30" s="27">
        <v>67.0</v>
      </c>
      <c r="H30" s="27">
        <v>71.0</v>
      </c>
      <c r="I30" s="27">
        <v>278.0</v>
      </c>
      <c r="J30" s="26">
        <v>-2.0</v>
      </c>
      <c r="K30" s="28">
        <v>75200.0</v>
      </c>
      <c r="L30" s="27">
        <v>61.0</v>
      </c>
      <c r="M30" s="27">
        <v>28.0</v>
      </c>
      <c r="N30" s="27">
        <v>18.0</v>
      </c>
      <c r="O30" s="27">
        <v>26.0</v>
      </c>
      <c r="P30" s="27">
        <v>27.0</v>
      </c>
      <c r="Q30" s="26" t="s">
        <v>336</v>
      </c>
      <c r="R30" s="29">
        <v>305.4</v>
      </c>
      <c r="S30" s="27">
        <v>24.0</v>
      </c>
      <c r="T30" s="27">
        <v>48.0</v>
      </c>
      <c r="U30" s="26" t="s">
        <v>363</v>
      </c>
      <c r="V30" s="27">
        <v>28.5</v>
      </c>
      <c r="W30" s="27">
        <v>114.0</v>
      </c>
      <c r="X30" s="26" t="s">
        <v>369</v>
      </c>
      <c r="Y30" s="27">
        <v>-1.0</v>
      </c>
      <c r="Z30" s="27">
        <f>+1</f>
        <v>1</v>
      </c>
      <c r="AA30" s="27">
        <v>-2.0</v>
      </c>
      <c r="AB30" s="27">
        <v>0.0</v>
      </c>
      <c r="AC30" s="27">
        <v>12.0</v>
      </c>
      <c r="AD30" s="27">
        <v>52.0</v>
      </c>
      <c r="AE30" s="27">
        <v>6.0</v>
      </c>
      <c r="AF30" s="27">
        <v>2.0</v>
      </c>
      <c r="AG30" s="29">
        <v>60.0</v>
      </c>
    </row>
    <row r="31">
      <c r="A31" s="26" t="s">
        <v>321</v>
      </c>
      <c r="B31" s="26">
        <v>2014.0</v>
      </c>
      <c r="C31" s="26" t="s">
        <v>200</v>
      </c>
      <c r="D31" s="27" t="s">
        <v>327</v>
      </c>
      <c r="E31" s="27">
        <v>69.0</v>
      </c>
      <c r="F31" s="27">
        <v>70.0</v>
      </c>
      <c r="G31" s="27">
        <v>70.0</v>
      </c>
      <c r="H31" s="27">
        <v>69.0</v>
      </c>
      <c r="I31" s="27">
        <v>278.0</v>
      </c>
      <c r="J31" s="26">
        <v>-2.0</v>
      </c>
      <c r="K31" s="28">
        <v>75200.0</v>
      </c>
      <c r="L31" s="27">
        <v>14.0</v>
      </c>
      <c r="M31" s="27">
        <v>25.0</v>
      </c>
      <c r="N31" s="27">
        <v>26.0</v>
      </c>
      <c r="O31" s="27">
        <v>26.0</v>
      </c>
      <c r="P31" s="27">
        <v>27.0</v>
      </c>
      <c r="Q31" s="26" t="s">
        <v>336</v>
      </c>
      <c r="R31" s="29">
        <v>311.3</v>
      </c>
      <c r="S31" s="27" t="s">
        <v>338</v>
      </c>
      <c r="T31" s="27">
        <v>48.0</v>
      </c>
      <c r="U31" s="26" t="s">
        <v>363</v>
      </c>
      <c r="V31" s="27">
        <v>29.0</v>
      </c>
      <c r="W31" s="27">
        <v>116.0</v>
      </c>
      <c r="X31" s="26" t="s">
        <v>345</v>
      </c>
      <c r="Y31" s="27">
        <v>-1.0</v>
      </c>
      <c r="Z31" s="27">
        <f>+3</f>
        <v>3</v>
      </c>
      <c r="AA31" s="27">
        <v>-4.0</v>
      </c>
      <c r="AB31" s="27">
        <v>0.0</v>
      </c>
      <c r="AC31" s="27">
        <v>12.0</v>
      </c>
      <c r="AD31" s="27">
        <v>50.0</v>
      </c>
      <c r="AE31" s="27">
        <v>10.0</v>
      </c>
      <c r="AF31" s="27">
        <v>0.0</v>
      </c>
      <c r="AG31" s="29">
        <v>59.0</v>
      </c>
    </row>
    <row r="32">
      <c r="A32" s="26" t="s">
        <v>321</v>
      </c>
      <c r="B32" s="26">
        <v>2014.0</v>
      </c>
      <c r="C32" s="26" t="s">
        <v>402</v>
      </c>
      <c r="D32" s="27" t="s">
        <v>375</v>
      </c>
      <c r="E32" s="27">
        <v>73.0</v>
      </c>
      <c r="F32" s="27">
        <v>68.0</v>
      </c>
      <c r="G32" s="27">
        <v>70.0</v>
      </c>
      <c r="H32" s="27">
        <v>68.0</v>
      </c>
      <c r="I32" s="27">
        <v>279.0</v>
      </c>
      <c r="J32" s="26">
        <v>-1.0</v>
      </c>
      <c r="K32" s="28">
        <v>69500.0</v>
      </c>
      <c r="L32" s="27">
        <v>55.0</v>
      </c>
      <c r="M32" s="27">
        <v>36.0</v>
      </c>
      <c r="N32" s="27">
        <v>36.0</v>
      </c>
      <c r="O32" s="27">
        <v>31.0</v>
      </c>
      <c r="P32" s="27">
        <v>26.0</v>
      </c>
      <c r="Q32" s="26" t="s">
        <v>349</v>
      </c>
      <c r="R32" s="29">
        <v>316.3</v>
      </c>
      <c r="S32" s="27">
        <v>9.0</v>
      </c>
      <c r="T32" s="27">
        <v>51.0</v>
      </c>
      <c r="U32" s="26" t="s">
        <v>374</v>
      </c>
      <c r="V32" s="27">
        <v>29.8</v>
      </c>
      <c r="W32" s="27">
        <v>119.0</v>
      </c>
      <c r="X32" s="26" t="s">
        <v>390</v>
      </c>
      <c r="Y32" s="27" t="s">
        <v>28</v>
      </c>
      <c r="Z32" s="27">
        <f>+1</f>
        <v>1</v>
      </c>
      <c r="AA32" s="27">
        <v>-2.0</v>
      </c>
      <c r="AB32" s="27">
        <v>0.0</v>
      </c>
      <c r="AC32" s="27">
        <v>13.0</v>
      </c>
      <c r="AD32" s="27">
        <v>47.0</v>
      </c>
      <c r="AE32" s="27">
        <v>12.0</v>
      </c>
      <c r="AF32" s="27">
        <v>0.0</v>
      </c>
      <c r="AG32" s="29">
        <v>58.5</v>
      </c>
    </row>
    <row r="33">
      <c r="A33" s="26" t="s">
        <v>321</v>
      </c>
      <c r="B33" s="26">
        <v>2014.0</v>
      </c>
      <c r="C33" s="26" t="s">
        <v>68</v>
      </c>
      <c r="D33" s="27" t="s">
        <v>386</v>
      </c>
      <c r="E33" s="27">
        <v>70.0</v>
      </c>
      <c r="F33" s="27">
        <v>70.0</v>
      </c>
      <c r="G33" s="27">
        <v>68.0</v>
      </c>
      <c r="H33" s="27">
        <v>69.0</v>
      </c>
      <c r="I33" s="27">
        <v>277.0</v>
      </c>
      <c r="J33" s="26">
        <v>-3.0</v>
      </c>
      <c r="K33" s="28">
        <v>82000.0</v>
      </c>
      <c r="L33" s="27">
        <v>28.0</v>
      </c>
      <c r="M33" s="27">
        <v>28.0</v>
      </c>
      <c r="N33" s="27">
        <v>24.0</v>
      </c>
      <c r="O33" s="27">
        <v>23.0</v>
      </c>
      <c r="P33" s="27">
        <v>29.0</v>
      </c>
      <c r="Q33" s="26" t="s">
        <v>339</v>
      </c>
      <c r="R33" s="29">
        <v>292.9</v>
      </c>
      <c r="S33" s="27">
        <v>49.0</v>
      </c>
      <c r="T33" s="27">
        <v>49.0</v>
      </c>
      <c r="U33" s="26" t="s">
        <v>324</v>
      </c>
      <c r="V33" s="27">
        <v>29.0</v>
      </c>
      <c r="W33" s="27">
        <v>116.0</v>
      </c>
      <c r="X33" s="26" t="s">
        <v>345</v>
      </c>
      <c r="Y33" s="27">
        <v>-3.0</v>
      </c>
      <c r="Z33" s="27">
        <f>+3</f>
        <v>3</v>
      </c>
      <c r="AA33" s="27">
        <v>-3.0</v>
      </c>
      <c r="AB33" s="27">
        <v>0.0</v>
      </c>
      <c r="AC33" s="27">
        <v>10.0</v>
      </c>
      <c r="AD33" s="27">
        <v>55.0</v>
      </c>
      <c r="AE33" s="27">
        <v>7.0</v>
      </c>
      <c r="AF33" s="27">
        <v>0.0</v>
      </c>
      <c r="AG33" s="29">
        <v>58.0</v>
      </c>
    </row>
    <row r="34">
      <c r="A34" s="26" t="s">
        <v>321</v>
      </c>
      <c r="B34" s="26">
        <v>2014.0</v>
      </c>
      <c r="C34" s="26" t="s">
        <v>403</v>
      </c>
      <c r="D34" s="27" t="s">
        <v>375</v>
      </c>
      <c r="E34" s="27">
        <v>70.0</v>
      </c>
      <c r="F34" s="27">
        <v>70.0</v>
      </c>
      <c r="G34" s="27">
        <v>69.0</v>
      </c>
      <c r="H34" s="27">
        <v>70.0</v>
      </c>
      <c r="I34" s="27">
        <v>279.0</v>
      </c>
      <c r="J34" s="26">
        <v>-1.0</v>
      </c>
      <c r="K34" s="28">
        <v>69500.0</v>
      </c>
      <c r="L34" s="27">
        <v>28.0</v>
      </c>
      <c r="M34" s="27">
        <v>28.0</v>
      </c>
      <c r="N34" s="27">
        <v>26.0</v>
      </c>
      <c r="O34" s="27">
        <v>31.0</v>
      </c>
      <c r="P34" s="27">
        <v>19.0</v>
      </c>
      <c r="Q34" s="26">
        <v>72.0</v>
      </c>
      <c r="R34" s="29">
        <v>305.1</v>
      </c>
      <c r="S34" s="27">
        <v>25.0</v>
      </c>
      <c r="T34" s="27">
        <v>43.0</v>
      </c>
      <c r="U34" s="26" t="s">
        <v>368</v>
      </c>
      <c r="V34" s="27">
        <v>27.8</v>
      </c>
      <c r="W34" s="27">
        <v>111.0</v>
      </c>
      <c r="X34" s="26" t="s">
        <v>392</v>
      </c>
      <c r="Y34" s="27">
        <v>-2.0</v>
      </c>
      <c r="Z34" s="27">
        <f>+5</f>
        <v>5</v>
      </c>
      <c r="AA34" s="27">
        <v>-4.0</v>
      </c>
      <c r="AB34" s="27">
        <v>1.0</v>
      </c>
      <c r="AC34" s="27">
        <v>9.0</v>
      </c>
      <c r="AD34" s="27">
        <v>52.0</v>
      </c>
      <c r="AE34" s="27">
        <v>10.0</v>
      </c>
      <c r="AF34" s="27">
        <v>0.0</v>
      </c>
      <c r="AG34" s="29">
        <v>58.0</v>
      </c>
    </row>
    <row r="35">
      <c r="A35" s="26" t="s">
        <v>321</v>
      </c>
      <c r="B35" s="26">
        <v>2014.0</v>
      </c>
      <c r="C35" s="26" t="s">
        <v>405</v>
      </c>
      <c r="D35" s="27" t="s">
        <v>369</v>
      </c>
      <c r="E35" s="27">
        <v>69.0</v>
      </c>
      <c r="F35" s="27">
        <v>69.0</v>
      </c>
      <c r="G35" s="27">
        <v>70.0</v>
      </c>
      <c r="H35" s="27">
        <v>72.0</v>
      </c>
      <c r="I35" s="27">
        <v>280.0</v>
      </c>
      <c r="J35" s="26" t="s">
        <v>28</v>
      </c>
      <c r="K35" s="28">
        <v>64500.0</v>
      </c>
      <c r="L35" s="27">
        <v>14.0</v>
      </c>
      <c r="M35" s="27">
        <v>18.0</v>
      </c>
      <c r="N35" s="27">
        <v>24.0</v>
      </c>
      <c r="O35" s="27">
        <v>37.0</v>
      </c>
      <c r="P35" s="27">
        <v>25.0</v>
      </c>
      <c r="Q35" s="26" t="s">
        <v>385</v>
      </c>
      <c r="R35" s="29">
        <v>298.4</v>
      </c>
      <c r="S35" s="27" t="s">
        <v>369</v>
      </c>
      <c r="T35" s="27">
        <v>45.0</v>
      </c>
      <c r="U35" s="26" t="s">
        <v>327</v>
      </c>
      <c r="V35" s="27">
        <v>29.0</v>
      </c>
      <c r="W35" s="27">
        <v>116.0</v>
      </c>
      <c r="X35" s="26" t="s">
        <v>345</v>
      </c>
      <c r="Y35" s="27">
        <f>+1</f>
        <v>1</v>
      </c>
      <c r="Z35" s="27">
        <f>+4</f>
        <v>4</v>
      </c>
      <c r="AA35" s="27">
        <v>-5.0</v>
      </c>
      <c r="AB35" s="27">
        <v>0.0</v>
      </c>
      <c r="AC35" s="27">
        <v>13.0</v>
      </c>
      <c r="AD35" s="27">
        <v>47.0</v>
      </c>
      <c r="AE35" s="27">
        <v>11.0</v>
      </c>
      <c r="AF35" s="27">
        <v>1.0</v>
      </c>
      <c r="AG35" s="29">
        <v>58.0</v>
      </c>
    </row>
    <row r="36">
      <c r="A36" s="26" t="s">
        <v>321</v>
      </c>
      <c r="B36" s="26">
        <v>2014.0</v>
      </c>
      <c r="C36" s="26" t="s">
        <v>406</v>
      </c>
      <c r="D36" s="27" t="s">
        <v>327</v>
      </c>
      <c r="E36" s="27">
        <v>71.0</v>
      </c>
      <c r="F36" s="27">
        <v>69.0</v>
      </c>
      <c r="G36" s="27">
        <v>70.0</v>
      </c>
      <c r="H36" s="27">
        <v>68.0</v>
      </c>
      <c r="I36" s="27">
        <v>278.0</v>
      </c>
      <c r="J36" s="26">
        <v>-2.0</v>
      </c>
      <c r="K36" s="28">
        <v>75200.0</v>
      </c>
      <c r="L36" s="27">
        <v>35.0</v>
      </c>
      <c r="M36" s="27">
        <v>28.0</v>
      </c>
      <c r="N36" s="27">
        <v>32.0</v>
      </c>
      <c r="O36" s="27">
        <v>26.0</v>
      </c>
      <c r="P36" s="27">
        <v>27.0</v>
      </c>
      <c r="Q36" s="26" t="s">
        <v>336</v>
      </c>
      <c r="R36" s="29">
        <v>288.6</v>
      </c>
      <c r="S36" s="27">
        <v>58.0</v>
      </c>
      <c r="T36" s="27">
        <v>40.0</v>
      </c>
      <c r="U36" s="26" t="s">
        <v>345</v>
      </c>
      <c r="V36" s="27">
        <v>27.0</v>
      </c>
      <c r="W36" s="27">
        <v>108.0</v>
      </c>
      <c r="X36" s="26" t="s">
        <v>326</v>
      </c>
      <c r="Y36" s="27">
        <f>+4</f>
        <v>4</v>
      </c>
      <c r="Z36" s="27">
        <v>-2.0</v>
      </c>
      <c r="AA36" s="27">
        <v>-4.0</v>
      </c>
      <c r="AB36" s="27">
        <v>0.0</v>
      </c>
      <c r="AC36" s="27">
        <v>11.0</v>
      </c>
      <c r="AD36" s="27">
        <v>52.0</v>
      </c>
      <c r="AE36" s="27">
        <v>9.0</v>
      </c>
      <c r="AF36" s="27">
        <v>0.0</v>
      </c>
      <c r="AG36" s="29">
        <v>57.5</v>
      </c>
    </row>
    <row r="37">
      <c r="A37" s="26" t="s">
        <v>321</v>
      </c>
      <c r="B37" s="26">
        <v>2014.0</v>
      </c>
      <c r="C37" s="26" t="s">
        <v>407</v>
      </c>
      <c r="D37" s="27" t="s">
        <v>369</v>
      </c>
      <c r="E37" s="27">
        <v>72.0</v>
      </c>
      <c r="F37" s="27">
        <v>69.0</v>
      </c>
      <c r="G37" s="27">
        <v>70.0</v>
      </c>
      <c r="H37" s="27">
        <v>69.0</v>
      </c>
      <c r="I37" s="27">
        <v>280.0</v>
      </c>
      <c r="J37" s="26" t="s">
        <v>28</v>
      </c>
      <c r="K37" s="28">
        <v>64500.0</v>
      </c>
      <c r="L37" s="27">
        <v>46.0</v>
      </c>
      <c r="M37" s="27">
        <v>36.0</v>
      </c>
      <c r="N37" s="27">
        <v>36.0</v>
      </c>
      <c r="O37" s="27">
        <v>37.0</v>
      </c>
      <c r="P37" s="27">
        <v>33.0</v>
      </c>
      <c r="Q37" s="26" t="s">
        <v>350</v>
      </c>
      <c r="R37" s="29">
        <v>285.8</v>
      </c>
      <c r="S37" s="27">
        <v>63.0</v>
      </c>
      <c r="T37" s="27">
        <v>45.0</v>
      </c>
      <c r="U37" s="26" t="s">
        <v>327</v>
      </c>
      <c r="V37" s="27">
        <v>28.3</v>
      </c>
      <c r="W37" s="27">
        <v>113.0</v>
      </c>
      <c r="X37" s="26" t="s">
        <v>375</v>
      </c>
      <c r="Y37" s="27" t="s">
        <v>28</v>
      </c>
      <c r="Z37" s="27">
        <f>+3</f>
        <v>3</v>
      </c>
      <c r="AA37" s="27">
        <v>-3.0</v>
      </c>
      <c r="AB37" s="27">
        <v>0.0</v>
      </c>
      <c r="AC37" s="27">
        <v>12.0</v>
      </c>
      <c r="AD37" s="27">
        <v>50.0</v>
      </c>
      <c r="AE37" s="27">
        <v>9.0</v>
      </c>
      <c r="AF37" s="27">
        <v>1.0</v>
      </c>
      <c r="AG37" s="29">
        <v>57.5</v>
      </c>
    </row>
    <row r="38">
      <c r="A38" s="26" t="s">
        <v>321</v>
      </c>
      <c r="B38" s="26">
        <v>2014.0</v>
      </c>
      <c r="C38" s="26" t="s">
        <v>388</v>
      </c>
      <c r="D38" s="27" t="s">
        <v>340</v>
      </c>
      <c r="E38" s="27">
        <v>69.0</v>
      </c>
      <c r="F38" s="27">
        <v>73.0</v>
      </c>
      <c r="G38" s="27">
        <v>72.0</v>
      </c>
      <c r="H38" s="27">
        <v>67.0</v>
      </c>
      <c r="I38" s="27">
        <v>281.0</v>
      </c>
      <c r="J38" s="26">
        <f t="shared" ref="J38:J39" si="3">+1</f>
        <v>1</v>
      </c>
      <c r="K38" s="28">
        <v>61000.0</v>
      </c>
      <c r="L38" s="27">
        <v>14.0</v>
      </c>
      <c r="M38" s="27">
        <v>44.0</v>
      </c>
      <c r="N38" s="27">
        <v>49.0</v>
      </c>
      <c r="O38" s="27">
        <v>41.0</v>
      </c>
      <c r="P38" s="27">
        <v>25.0</v>
      </c>
      <c r="Q38" s="26" t="s">
        <v>385</v>
      </c>
      <c r="R38" s="29">
        <v>299.1</v>
      </c>
      <c r="S38" s="27">
        <v>36.0</v>
      </c>
      <c r="T38" s="27">
        <v>37.0</v>
      </c>
      <c r="U38" s="26" t="s">
        <v>398</v>
      </c>
      <c r="V38" s="27">
        <v>26.3</v>
      </c>
      <c r="W38" s="27">
        <v>105.0</v>
      </c>
      <c r="X38" s="26" t="s">
        <v>328</v>
      </c>
      <c r="Y38" s="27" t="s">
        <v>28</v>
      </c>
      <c r="Z38" s="27">
        <f>+6</f>
        <v>6</v>
      </c>
      <c r="AA38" s="27">
        <v>-5.0</v>
      </c>
      <c r="AB38" s="27">
        <v>0.0</v>
      </c>
      <c r="AC38" s="27">
        <v>14.0</v>
      </c>
      <c r="AD38" s="27">
        <v>44.0</v>
      </c>
      <c r="AE38" s="27">
        <v>13.0</v>
      </c>
      <c r="AF38" s="27">
        <v>1.0</v>
      </c>
      <c r="AG38" s="29">
        <v>57.5</v>
      </c>
    </row>
    <row r="39">
      <c r="A39" s="26" t="s">
        <v>321</v>
      </c>
      <c r="B39" s="26">
        <v>2014.0</v>
      </c>
      <c r="C39" s="26" t="s">
        <v>78</v>
      </c>
      <c r="D39" s="27" t="s">
        <v>340</v>
      </c>
      <c r="E39" s="27">
        <v>72.0</v>
      </c>
      <c r="F39" s="27">
        <v>70.0</v>
      </c>
      <c r="G39" s="27">
        <v>71.0</v>
      </c>
      <c r="H39" s="27">
        <v>68.0</v>
      </c>
      <c r="I39" s="27">
        <v>281.0</v>
      </c>
      <c r="J39" s="26">
        <f t="shared" si="3"/>
        <v>1</v>
      </c>
      <c r="K39" s="28">
        <v>61000.0</v>
      </c>
      <c r="L39" s="27">
        <v>46.0</v>
      </c>
      <c r="M39" s="27">
        <v>44.0</v>
      </c>
      <c r="N39" s="27">
        <v>44.0</v>
      </c>
      <c r="O39" s="27">
        <v>41.0</v>
      </c>
      <c r="P39" s="27">
        <v>33.0</v>
      </c>
      <c r="Q39" s="26" t="s">
        <v>350</v>
      </c>
      <c r="R39" s="29">
        <v>300.6</v>
      </c>
      <c r="S39" s="27" t="s">
        <v>344</v>
      </c>
      <c r="T39" s="27">
        <v>41.0</v>
      </c>
      <c r="U39" s="26" t="s">
        <v>361</v>
      </c>
      <c r="V39" s="27">
        <v>28.5</v>
      </c>
      <c r="W39" s="27">
        <v>114.0</v>
      </c>
      <c r="X39" s="26" t="s">
        <v>369</v>
      </c>
      <c r="Y39" s="27">
        <v>-2.0</v>
      </c>
      <c r="Z39" s="27">
        <f>+9</f>
        <v>9</v>
      </c>
      <c r="AA39" s="27">
        <v>-6.0</v>
      </c>
      <c r="AB39" s="27">
        <v>0.0</v>
      </c>
      <c r="AC39" s="27">
        <v>14.0</v>
      </c>
      <c r="AD39" s="27">
        <v>44.0</v>
      </c>
      <c r="AE39" s="27">
        <v>13.0</v>
      </c>
      <c r="AF39" s="27">
        <v>1.0</v>
      </c>
      <c r="AG39" s="29">
        <v>57.5</v>
      </c>
    </row>
    <row r="40">
      <c r="A40" s="26" t="s">
        <v>321</v>
      </c>
      <c r="B40" s="26">
        <v>2014.0</v>
      </c>
      <c r="C40" s="26" t="s">
        <v>408</v>
      </c>
      <c r="D40" s="27" t="s">
        <v>375</v>
      </c>
      <c r="E40" s="27">
        <v>72.0</v>
      </c>
      <c r="F40" s="27">
        <v>69.0</v>
      </c>
      <c r="G40" s="27">
        <v>70.0</v>
      </c>
      <c r="H40" s="27">
        <v>68.0</v>
      </c>
      <c r="I40" s="27">
        <v>279.0</v>
      </c>
      <c r="J40" s="26">
        <v>-1.0</v>
      </c>
      <c r="K40" s="28">
        <v>69500.0</v>
      </c>
      <c r="L40" s="27">
        <v>46.0</v>
      </c>
      <c r="M40" s="27">
        <v>36.0</v>
      </c>
      <c r="N40" s="27">
        <v>36.0</v>
      </c>
      <c r="O40" s="27">
        <v>31.0</v>
      </c>
      <c r="P40" s="27">
        <v>25.0</v>
      </c>
      <c r="Q40" s="26" t="s">
        <v>385</v>
      </c>
      <c r="R40" s="29">
        <v>291.9</v>
      </c>
      <c r="S40" s="27">
        <v>52.0</v>
      </c>
      <c r="T40" s="27">
        <v>39.0</v>
      </c>
      <c r="U40" s="26" t="s">
        <v>353</v>
      </c>
      <c r="V40" s="27">
        <v>27.5</v>
      </c>
      <c r="W40" s="27">
        <v>110.0</v>
      </c>
      <c r="X40" s="26" t="s">
        <v>360</v>
      </c>
      <c r="Y40" s="27">
        <v>-1.0</v>
      </c>
      <c r="Z40" s="27">
        <f>+5</f>
        <v>5</v>
      </c>
      <c r="AA40" s="27">
        <v>-5.0</v>
      </c>
      <c r="AB40" s="27">
        <v>0.0</v>
      </c>
      <c r="AC40" s="27">
        <v>12.0</v>
      </c>
      <c r="AD40" s="27">
        <v>49.0</v>
      </c>
      <c r="AE40" s="27">
        <v>11.0</v>
      </c>
      <c r="AF40" s="27">
        <v>0.0</v>
      </c>
      <c r="AG40" s="29">
        <v>57.0</v>
      </c>
    </row>
    <row r="41">
      <c r="A41" s="26" t="s">
        <v>321</v>
      </c>
      <c r="B41" s="26">
        <v>2014.0</v>
      </c>
      <c r="C41" s="26" t="s">
        <v>82</v>
      </c>
      <c r="D41" s="27" t="s">
        <v>369</v>
      </c>
      <c r="E41" s="27">
        <v>69.0</v>
      </c>
      <c r="F41" s="27">
        <v>70.0</v>
      </c>
      <c r="G41" s="27">
        <v>73.0</v>
      </c>
      <c r="H41" s="27">
        <v>68.0</v>
      </c>
      <c r="I41" s="27">
        <v>280.0</v>
      </c>
      <c r="J41" s="26" t="s">
        <v>28</v>
      </c>
      <c r="K41" s="28">
        <v>64500.0</v>
      </c>
      <c r="L41" s="27">
        <v>14.0</v>
      </c>
      <c r="M41" s="27">
        <v>25.0</v>
      </c>
      <c r="N41" s="27">
        <v>42.0</v>
      </c>
      <c r="O41" s="27">
        <v>37.0</v>
      </c>
      <c r="P41" s="27">
        <v>31.0</v>
      </c>
      <c r="Q41" s="26" t="s">
        <v>341</v>
      </c>
      <c r="R41" s="29">
        <v>326.8</v>
      </c>
      <c r="S41" s="27" t="s">
        <v>364</v>
      </c>
      <c r="T41" s="27">
        <v>48.0</v>
      </c>
      <c r="U41" s="26" t="s">
        <v>363</v>
      </c>
      <c r="V41" s="27">
        <v>29.8</v>
      </c>
      <c r="W41" s="27">
        <v>119.0</v>
      </c>
      <c r="X41" s="26" t="s">
        <v>390</v>
      </c>
      <c r="Y41" s="27" t="s">
        <v>28</v>
      </c>
      <c r="Z41" s="27" t="s">
        <v>28</v>
      </c>
      <c r="AA41" s="27" t="s">
        <v>28</v>
      </c>
      <c r="AB41" s="27">
        <v>0.0</v>
      </c>
      <c r="AC41" s="27">
        <v>12.0</v>
      </c>
      <c r="AD41" s="27">
        <v>49.0</v>
      </c>
      <c r="AE41" s="27">
        <v>10.0</v>
      </c>
      <c r="AF41" s="27">
        <v>1.0</v>
      </c>
      <c r="AG41" s="29">
        <v>56.5</v>
      </c>
    </row>
    <row r="42">
      <c r="A42" s="26" t="s">
        <v>321</v>
      </c>
      <c r="B42" s="26">
        <v>2014.0</v>
      </c>
      <c r="C42" s="26" t="s">
        <v>412</v>
      </c>
      <c r="D42" s="27" t="s">
        <v>345</v>
      </c>
      <c r="E42" s="27">
        <v>74.0</v>
      </c>
      <c r="F42" s="27">
        <v>68.0</v>
      </c>
      <c r="G42" s="27">
        <v>73.0</v>
      </c>
      <c r="H42" s="27">
        <v>69.0</v>
      </c>
      <c r="I42" s="27">
        <v>284.0</v>
      </c>
      <c r="J42" s="26">
        <f>+4</f>
        <v>4</v>
      </c>
      <c r="K42" s="28">
        <v>55500.0</v>
      </c>
      <c r="L42" s="27">
        <v>61.0</v>
      </c>
      <c r="M42" s="27">
        <v>44.0</v>
      </c>
      <c r="N42" s="27">
        <v>52.0</v>
      </c>
      <c r="O42" s="27">
        <v>47.0</v>
      </c>
      <c r="P42" s="27">
        <v>25.0</v>
      </c>
      <c r="Q42" s="26" t="s">
        <v>385</v>
      </c>
      <c r="R42" s="29">
        <v>301.3</v>
      </c>
      <c r="S42" s="27">
        <v>30.0</v>
      </c>
      <c r="T42" s="27">
        <v>42.0</v>
      </c>
      <c r="U42" s="26" t="s">
        <v>394</v>
      </c>
      <c r="V42" s="27">
        <v>28.8</v>
      </c>
      <c r="W42" s="27">
        <v>115.0</v>
      </c>
      <c r="X42" s="26" t="s">
        <v>361</v>
      </c>
      <c r="Y42" s="27">
        <v>-1.0</v>
      </c>
      <c r="Z42" s="27">
        <f>+7</f>
        <v>7</v>
      </c>
      <c r="AA42" s="27">
        <v>-2.0</v>
      </c>
      <c r="AB42" s="27">
        <v>0.0</v>
      </c>
      <c r="AC42" s="27">
        <v>15.0</v>
      </c>
      <c r="AD42" s="27">
        <v>39.0</v>
      </c>
      <c r="AE42" s="27">
        <v>17.0</v>
      </c>
      <c r="AF42" s="27">
        <v>1.0</v>
      </c>
      <c r="AG42" s="29">
        <v>56.0</v>
      </c>
    </row>
    <row r="43">
      <c r="A43" s="26" t="s">
        <v>321</v>
      </c>
      <c r="B43" s="26">
        <v>2014.0</v>
      </c>
      <c r="C43" s="26" t="s">
        <v>415</v>
      </c>
      <c r="D43" s="27" t="s">
        <v>375</v>
      </c>
      <c r="E43" s="27">
        <v>72.0</v>
      </c>
      <c r="F43" s="27">
        <v>70.0</v>
      </c>
      <c r="G43" s="27">
        <v>69.0</v>
      </c>
      <c r="H43" s="27">
        <v>68.0</v>
      </c>
      <c r="I43" s="27">
        <v>279.0</v>
      </c>
      <c r="J43" s="26">
        <v>-1.0</v>
      </c>
      <c r="K43" s="28">
        <v>69500.0</v>
      </c>
      <c r="L43" s="27">
        <v>46.0</v>
      </c>
      <c r="M43" s="27">
        <v>44.0</v>
      </c>
      <c r="N43" s="27">
        <v>36.0</v>
      </c>
      <c r="O43" s="27">
        <v>31.0</v>
      </c>
      <c r="P43" s="27">
        <v>27.0</v>
      </c>
      <c r="Q43" s="26" t="s">
        <v>336</v>
      </c>
      <c r="R43" s="29">
        <v>313.4</v>
      </c>
      <c r="S43" s="27">
        <v>11.0</v>
      </c>
      <c r="T43" s="27">
        <v>48.0</v>
      </c>
      <c r="U43" s="26" t="s">
        <v>363</v>
      </c>
      <c r="V43" s="27">
        <v>29.8</v>
      </c>
      <c r="W43" s="27">
        <v>119.0</v>
      </c>
      <c r="X43" s="26" t="s">
        <v>390</v>
      </c>
      <c r="Y43" s="27">
        <v>-2.0</v>
      </c>
      <c r="Z43" s="27">
        <f t="shared" ref="Z43:Z44" si="4">+2</f>
        <v>2</v>
      </c>
      <c r="AA43" s="27">
        <v>-1.0</v>
      </c>
      <c r="AB43" s="27">
        <v>0.0</v>
      </c>
      <c r="AC43" s="27">
        <v>11.0</v>
      </c>
      <c r="AD43" s="27">
        <v>51.0</v>
      </c>
      <c r="AE43" s="27">
        <v>10.0</v>
      </c>
      <c r="AF43" s="27">
        <v>0.0</v>
      </c>
      <c r="AG43" s="29">
        <v>55.5</v>
      </c>
    </row>
    <row r="44">
      <c r="A44" s="26" t="s">
        <v>321</v>
      </c>
      <c r="B44" s="26">
        <v>2014.0</v>
      </c>
      <c r="C44" s="26" t="s">
        <v>69</v>
      </c>
      <c r="D44" s="27" t="s">
        <v>340</v>
      </c>
      <c r="E44" s="27">
        <v>71.0</v>
      </c>
      <c r="F44" s="27">
        <v>69.0</v>
      </c>
      <c r="G44" s="27">
        <v>69.0</v>
      </c>
      <c r="H44" s="27">
        <v>72.0</v>
      </c>
      <c r="I44" s="27">
        <v>281.0</v>
      </c>
      <c r="J44" s="26">
        <f>+1</f>
        <v>1</v>
      </c>
      <c r="K44" s="28">
        <v>61000.0</v>
      </c>
      <c r="L44" s="27">
        <v>35.0</v>
      </c>
      <c r="M44" s="27">
        <v>28.0</v>
      </c>
      <c r="N44" s="27">
        <v>26.0</v>
      </c>
      <c r="O44" s="27">
        <v>41.0</v>
      </c>
      <c r="P44" s="27">
        <v>35.0</v>
      </c>
      <c r="Q44" s="26" t="s">
        <v>326</v>
      </c>
      <c r="R44" s="29">
        <v>303.9</v>
      </c>
      <c r="S44" s="27">
        <v>26.0</v>
      </c>
      <c r="T44" s="27">
        <v>43.0</v>
      </c>
      <c r="U44" s="26" t="s">
        <v>368</v>
      </c>
      <c r="V44" s="27">
        <v>28.3</v>
      </c>
      <c r="W44" s="27">
        <v>113.0</v>
      </c>
      <c r="X44" s="26" t="s">
        <v>375</v>
      </c>
      <c r="Y44" s="27">
        <f>+1</f>
        <v>1</v>
      </c>
      <c r="Z44" s="27">
        <f t="shared" si="4"/>
        <v>2</v>
      </c>
      <c r="AA44" s="27">
        <v>-2.0</v>
      </c>
      <c r="AB44" s="27">
        <v>0.0</v>
      </c>
      <c r="AC44" s="27">
        <v>12.0</v>
      </c>
      <c r="AD44" s="27">
        <v>47.0</v>
      </c>
      <c r="AE44" s="27">
        <v>13.0</v>
      </c>
      <c r="AF44" s="27">
        <v>0.0</v>
      </c>
      <c r="AG44" s="29">
        <v>54.0</v>
      </c>
    </row>
    <row r="45">
      <c r="A45" s="26" t="s">
        <v>321</v>
      </c>
      <c r="B45" s="26">
        <v>2014.0</v>
      </c>
      <c r="C45" s="26" t="s">
        <v>416</v>
      </c>
      <c r="D45" s="27" t="s">
        <v>356</v>
      </c>
      <c r="E45" s="27">
        <v>72.0</v>
      </c>
      <c r="F45" s="27">
        <v>73.0</v>
      </c>
      <c r="G45" s="27">
        <v>70.0</v>
      </c>
      <c r="H45" s="27">
        <v>71.0</v>
      </c>
      <c r="I45" s="27">
        <v>286.0</v>
      </c>
      <c r="J45" s="26">
        <f>+6</f>
        <v>6</v>
      </c>
      <c r="K45" s="28">
        <v>52500.0</v>
      </c>
      <c r="L45" s="27">
        <v>46.0</v>
      </c>
      <c r="M45" s="27">
        <v>58.0</v>
      </c>
      <c r="N45" s="27">
        <v>52.0</v>
      </c>
      <c r="O45" s="27">
        <v>50.0</v>
      </c>
      <c r="P45" s="27">
        <v>43.0</v>
      </c>
      <c r="Q45" s="26" t="s">
        <v>364</v>
      </c>
      <c r="R45" s="29">
        <v>277.6</v>
      </c>
      <c r="S45" s="27">
        <v>70.0</v>
      </c>
      <c r="T45" s="27">
        <v>41.0</v>
      </c>
      <c r="U45" s="26" t="s">
        <v>361</v>
      </c>
      <c r="V45" s="27">
        <v>28.0</v>
      </c>
      <c r="W45" s="27">
        <v>112.0</v>
      </c>
      <c r="X45" s="26" t="s">
        <v>351</v>
      </c>
      <c r="Y45" s="27" t="s">
        <v>28</v>
      </c>
      <c r="Z45" s="27">
        <f>+9</f>
        <v>9</v>
      </c>
      <c r="AA45" s="27">
        <v>-3.0</v>
      </c>
      <c r="AB45" s="27">
        <v>0.0</v>
      </c>
      <c r="AC45" s="27">
        <v>14.0</v>
      </c>
      <c r="AD45" s="27">
        <v>41.0</v>
      </c>
      <c r="AE45" s="27">
        <v>14.0</v>
      </c>
      <c r="AF45" s="27">
        <v>3.0</v>
      </c>
      <c r="AG45" s="29">
        <v>53.5</v>
      </c>
    </row>
    <row r="46">
      <c r="A46" s="26" t="s">
        <v>321</v>
      </c>
      <c r="B46" s="26">
        <v>2014.0</v>
      </c>
      <c r="C46" s="28" t="s">
        <v>418</v>
      </c>
      <c r="D46" s="27" t="s">
        <v>345</v>
      </c>
      <c r="E46" s="27">
        <v>74.0</v>
      </c>
      <c r="F46" s="27">
        <v>71.0</v>
      </c>
      <c r="G46" s="27">
        <v>69.0</v>
      </c>
      <c r="H46" s="27">
        <v>70.0</v>
      </c>
      <c r="I46" s="27">
        <v>284.0</v>
      </c>
      <c r="J46" s="28">
        <f>+4</f>
        <v>4</v>
      </c>
      <c r="K46" s="28">
        <v>55500.0</v>
      </c>
      <c r="L46" s="27">
        <v>61.0</v>
      </c>
      <c r="M46" s="27">
        <v>58.0</v>
      </c>
      <c r="N46" s="27">
        <v>49.0</v>
      </c>
      <c r="O46" s="27">
        <v>47.0</v>
      </c>
      <c r="P46" s="27">
        <v>28.0</v>
      </c>
      <c r="Q46" s="26" t="s">
        <v>368</v>
      </c>
      <c r="R46" s="29">
        <v>303.5</v>
      </c>
      <c r="S46" s="27">
        <v>27.0</v>
      </c>
      <c r="T46" s="27">
        <v>45.0</v>
      </c>
      <c r="U46" s="26" t="s">
        <v>327</v>
      </c>
      <c r="V46" s="27">
        <v>29.5</v>
      </c>
      <c r="W46" s="27">
        <v>118.0</v>
      </c>
      <c r="X46" s="26" t="s">
        <v>419</v>
      </c>
      <c r="Y46" s="27">
        <f>+2</f>
        <v>2</v>
      </c>
      <c r="Z46" s="27">
        <f>+5</f>
        <v>5</v>
      </c>
      <c r="AA46" s="27">
        <v>-3.0</v>
      </c>
      <c r="AB46" s="27">
        <v>0.0</v>
      </c>
      <c r="AC46" s="27">
        <v>13.0</v>
      </c>
      <c r="AD46" s="27">
        <v>43.0</v>
      </c>
      <c r="AE46" s="27">
        <v>15.0</v>
      </c>
      <c r="AF46" s="27">
        <v>1.0</v>
      </c>
      <c r="AG46" s="29">
        <v>53.0</v>
      </c>
    </row>
    <row r="47">
      <c r="A47" s="26" t="s">
        <v>321</v>
      </c>
      <c r="B47" s="26">
        <v>2014.0</v>
      </c>
      <c r="C47" s="26" t="s">
        <v>420</v>
      </c>
      <c r="D47" s="27" t="s">
        <v>336</v>
      </c>
      <c r="E47" s="27">
        <v>69.0</v>
      </c>
      <c r="F47" s="27">
        <v>69.0</v>
      </c>
      <c r="G47" s="27">
        <v>72.0</v>
      </c>
      <c r="H47" s="27">
        <v>73.0</v>
      </c>
      <c r="I47" s="27">
        <v>283.0</v>
      </c>
      <c r="J47" s="26">
        <f>+3</f>
        <v>3</v>
      </c>
      <c r="K47" s="28">
        <v>57500.0</v>
      </c>
      <c r="L47" s="27">
        <v>14.0</v>
      </c>
      <c r="M47" s="27">
        <v>18.0</v>
      </c>
      <c r="N47" s="27">
        <v>32.0</v>
      </c>
      <c r="O47" s="27">
        <v>45.0</v>
      </c>
      <c r="P47" s="27">
        <v>32.0</v>
      </c>
      <c r="Q47" s="26" t="s">
        <v>329</v>
      </c>
      <c r="R47" s="29">
        <v>286.5</v>
      </c>
      <c r="S47" s="27">
        <v>60.0</v>
      </c>
      <c r="T47" s="27">
        <v>41.0</v>
      </c>
      <c r="U47" s="26" t="s">
        <v>361</v>
      </c>
      <c r="V47" s="27">
        <v>28.0</v>
      </c>
      <c r="W47" s="27">
        <v>112.0</v>
      </c>
      <c r="X47" s="26" t="s">
        <v>351</v>
      </c>
      <c r="Y47" s="27">
        <v>-6.0</v>
      </c>
      <c r="Z47" s="27">
        <f>+8</f>
        <v>8</v>
      </c>
      <c r="AA47" s="27">
        <f>+1</f>
        <v>1</v>
      </c>
      <c r="AB47" s="27">
        <v>0.0</v>
      </c>
      <c r="AC47" s="27">
        <v>12.0</v>
      </c>
      <c r="AD47" s="27">
        <v>46.0</v>
      </c>
      <c r="AE47" s="27">
        <v>13.0</v>
      </c>
      <c r="AF47" s="27">
        <v>1.0</v>
      </c>
      <c r="AG47" s="29">
        <v>52.5</v>
      </c>
    </row>
    <row r="48">
      <c r="A48" s="26" t="s">
        <v>321</v>
      </c>
      <c r="B48" s="26">
        <v>2014.0</v>
      </c>
      <c r="C48" s="26" t="s">
        <v>40</v>
      </c>
      <c r="D48" s="27">
        <v>49.0</v>
      </c>
      <c r="E48" s="27">
        <v>71.0</v>
      </c>
      <c r="F48" s="27">
        <v>70.0</v>
      </c>
      <c r="G48" s="27">
        <v>73.0</v>
      </c>
      <c r="H48" s="27">
        <v>71.0</v>
      </c>
      <c r="I48" s="27">
        <v>285.0</v>
      </c>
      <c r="J48" s="26">
        <f>+5</f>
        <v>5</v>
      </c>
      <c r="K48" s="28">
        <v>54000.0</v>
      </c>
      <c r="L48" s="27">
        <v>35.0</v>
      </c>
      <c r="M48" s="27">
        <v>36.0</v>
      </c>
      <c r="N48" s="27">
        <v>49.0</v>
      </c>
      <c r="O48" s="27">
        <v>49.0</v>
      </c>
      <c r="P48" s="27">
        <v>28.0</v>
      </c>
      <c r="Q48" s="26" t="s">
        <v>368</v>
      </c>
      <c r="R48" s="29">
        <v>293.4</v>
      </c>
      <c r="S48" s="27">
        <v>48.0</v>
      </c>
      <c r="T48" s="27">
        <v>39.0</v>
      </c>
      <c r="U48" s="26" t="s">
        <v>353</v>
      </c>
      <c r="V48" s="27">
        <v>27.0</v>
      </c>
      <c r="W48" s="27">
        <v>108.0</v>
      </c>
      <c r="X48" s="26" t="s">
        <v>326</v>
      </c>
      <c r="Y48" s="27">
        <v>-3.0</v>
      </c>
      <c r="Z48" s="27">
        <f>+11</f>
        <v>11</v>
      </c>
      <c r="AA48" s="27">
        <v>-3.0</v>
      </c>
      <c r="AB48" s="27">
        <v>0.0</v>
      </c>
      <c r="AC48" s="27">
        <v>13.0</v>
      </c>
      <c r="AD48" s="27">
        <v>43.0</v>
      </c>
      <c r="AE48" s="27">
        <v>14.0</v>
      </c>
      <c r="AF48" s="27">
        <v>2.0</v>
      </c>
      <c r="AG48" s="29">
        <v>52.5</v>
      </c>
    </row>
    <row r="49">
      <c r="A49" s="26" t="s">
        <v>321</v>
      </c>
      <c r="B49" s="26">
        <v>2014.0</v>
      </c>
      <c r="C49" s="26" t="s">
        <v>422</v>
      </c>
      <c r="D49" s="27" t="s">
        <v>369</v>
      </c>
      <c r="E49" s="27">
        <v>68.0</v>
      </c>
      <c r="F49" s="27">
        <v>70.0</v>
      </c>
      <c r="G49" s="27">
        <v>71.0</v>
      </c>
      <c r="H49" s="27">
        <v>71.0</v>
      </c>
      <c r="I49" s="27">
        <v>280.0</v>
      </c>
      <c r="J49" s="26" t="s">
        <v>28</v>
      </c>
      <c r="K49" s="28">
        <v>64500.0</v>
      </c>
      <c r="L49" s="27">
        <v>9.0</v>
      </c>
      <c r="M49" s="27">
        <v>18.0</v>
      </c>
      <c r="N49" s="27">
        <v>26.0</v>
      </c>
      <c r="O49" s="27">
        <v>37.0</v>
      </c>
      <c r="P49" s="27">
        <v>28.0</v>
      </c>
      <c r="Q49" s="26" t="s">
        <v>368</v>
      </c>
      <c r="R49" s="29">
        <v>300.9</v>
      </c>
      <c r="S49" s="27">
        <v>31.0</v>
      </c>
      <c r="T49" s="27">
        <v>48.0</v>
      </c>
      <c r="U49" s="26" t="s">
        <v>363</v>
      </c>
      <c r="V49" s="27">
        <v>30.0</v>
      </c>
      <c r="W49" s="27">
        <v>120.0</v>
      </c>
      <c r="X49" s="26" t="s">
        <v>358</v>
      </c>
      <c r="Y49" s="27">
        <f>+1</f>
        <v>1</v>
      </c>
      <c r="Z49" s="27">
        <f>+2</f>
        <v>2</v>
      </c>
      <c r="AA49" s="27">
        <v>-3.0</v>
      </c>
      <c r="AB49" s="27">
        <v>0.0</v>
      </c>
      <c r="AC49" s="27">
        <v>9.0</v>
      </c>
      <c r="AD49" s="27">
        <v>54.0</v>
      </c>
      <c r="AE49" s="27">
        <v>9.0</v>
      </c>
      <c r="AF49" s="27">
        <v>0.0</v>
      </c>
      <c r="AG49" s="29">
        <v>51.5</v>
      </c>
    </row>
    <row r="50">
      <c r="A50" s="26" t="s">
        <v>321</v>
      </c>
      <c r="B50" s="26">
        <v>2014.0</v>
      </c>
      <c r="C50" s="26" t="s">
        <v>423</v>
      </c>
      <c r="D50" s="27" t="s">
        <v>390</v>
      </c>
      <c r="E50" s="27">
        <v>75.0</v>
      </c>
      <c r="F50" s="27">
        <v>70.0</v>
      </c>
      <c r="G50" s="27">
        <v>73.0</v>
      </c>
      <c r="H50" s="27">
        <v>71.0</v>
      </c>
      <c r="I50" s="27">
        <v>289.0</v>
      </c>
      <c r="J50" s="26">
        <f>+9</f>
        <v>9</v>
      </c>
      <c r="K50" s="28">
        <v>46500.0</v>
      </c>
      <c r="L50" s="27">
        <v>68.0</v>
      </c>
      <c r="M50" s="27">
        <v>58.0</v>
      </c>
      <c r="N50" s="27">
        <v>65.0</v>
      </c>
      <c r="O50" s="27">
        <v>58.0</v>
      </c>
      <c r="P50" s="27">
        <v>25.0</v>
      </c>
      <c r="Q50" s="26" t="s">
        <v>385</v>
      </c>
      <c r="R50" s="29">
        <v>300.6</v>
      </c>
      <c r="S50" s="27" t="s">
        <v>344</v>
      </c>
      <c r="T50" s="27">
        <v>46.0</v>
      </c>
      <c r="U50" s="26" t="s">
        <v>341</v>
      </c>
      <c r="V50" s="27">
        <v>30.5</v>
      </c>
      <c r="W50" s="27">
        <v>122.0</v>
      </c>
      <c r="X50" s="26">
        <v>66.0</v>
      </c>
      <c r="Y50" s="27">
        <v>-1.0</v>
      </c>
      <c r="Z50" s="27">
        <f>+11</f>
        <v>11</v>
      </c>
      <c r="AA50" s="27">
        <v>-1.0</v>
      </c>
      <c r="AB50" s="27">
        <v>0.0</v>
      </c>
      <c r="AC50" s="27">
        <v>14.0</v>
      </c>
      <c r="AD50" s="27">
        <v>40.0</v>
      </c>
      <c r="AE50" s="27">
        <v>14.0</v>
      </c>
      <c r="AF50" s="27">
        <v>4.0</v>
      </c>
      <c r="AG50" s="29">
        <v>51.0</v>
      </c>
    </row>
    <row r="51">
      <c r="A51" s="26" t="s">
        <v>321</v>
      </c>
      <c r="B51" s="26">
        <v>2014.0</v>
      </c>
      <c r="C51" s="26" t="s">
        <v>260</v>
      </c>
      <c r="D51" s="27" t="s">
        <v>411</v>
      </c>
      <c r="E51" s="27">
        <v>70.0</v>
      </c>
      <c r="F51" s="27">
        <v>74.0</v>
      </c>
      <c r="G51" s="27">
        <v>71.0</v>
      </c>
      <c r="H51" s="27">
        <v>72.0</v>
      </c>
      <c r="I51" s="27">
        <v>287.0</v>
      </c>
      <c r="J51" s="26">
        <f>+7</f>
        <v>7</v>
      </c>
      <c r="K51" s="28">
        <v>49625.0</v>
      </c>
      <c r="L51" s="27">
        <v>28.0</v>
      </c>
      <c r="M51" s="27">
        <v>53.0</v>
      </c>
      <c r="N51" s="27">
        <v>52.0</v>
      </c>
      <c r="O51" s="27">
        <v>52.0</v>
      </c>
      <c r="P51" s="27">
        <v>26.0</v>
      </c>
      <c r="Q51" s="26" t="s">
        <v>349</v>
      </c>
      <c r="R51" s="29">
        <v>279.8</v>
      </c>
      <c r="S51" s="27">
        <v>68.0</v>
      </c>
      <c r="T51" s="27">
        <v>39.0</v>
      </c>
      <c r="U51" s="26" t="s">
        <v>353</v>
      </c>
      <c r="V51" s="27">
        <v>29.3</v>
      </c>
      <c r="W51" s="27">
        <v>117.0</v>
      </c>
      <c r="X51" s="26" t="s">
        <v>330</v>
      </c>
      <c r="Y51" s="27">
        <v>-3.0</v>
      </c>
      <c r="Z51" s="27">
        <f>+13</f>
        <v>13</v>
      </c>
      <c r="AA51" s="27">
        <v>-3.0</v>
      </c>
      <c r="AB51" s="27">
        <v>1.0</v>
      </c>
      <c r="AC51" s="27">
        <v>10.0</v>
      </c>
      <c r="AD51" s="27">
        <v>44.0</v>
      </c>
      <c r="AE51" s="27">
        <v>15.0</v>
      </c>
      <c r="AF51" s="27">
        <v>2.0</v>
      </c>
      <c r="AG51" s="29">
        <v>50.5</v>
      </c>
    </row>
    <row r="52">
      <c r="A52" s="26" t="s">
        <v>321</v>
      </c>
      <c r="B52" s="26">
        <v>2014.0</v>
      </c>
      <c r="C52" s="26" t="s">
        <v>227</v>
      </c>
      <c r="D52" s="27" t="s">
        <v>375</v>
      </c>
      <c r="E52" s="27">
        <v>67.0</v>
      </c>
      <c r="F52" s="27">
        <v>70.0</v>
      </c>
      <c r="G52" s="27">
        <v>73.0</v>
      </c>
      <c r="H52" s="27">
        <v>69.0</v>
      </c>
      <c r="I52" s="27">
        <v>279.0</v>
      </c>
      <c r="J52" s="26">
        <v>-1.0</v>
      </c>
      <c r="K52" s="28">
        <v>69500.0</v>
      </c>
      <c r="L52" s="27">
        <v>5.0</v>
      </c>
      <c r="M52" s="27">
        <v>12.0</v>
      </c>
      <c r="N52" s="27">
        <v>32.0</v>
      </c>
      <c r="O52" s="27">
        <v>31.0</v>
      </c>
      <c r="P52" s="27">
        <v>40.0</v>
      </c>
      <c r="Q52" s="26">
        <v>6.0</v>
      </c>
      <c r="R52" s="29">
        <v>285.1</v>
      </c>
      <c r="S52" s="27">
        <v>64.0</v>
      </c>
      <c r="T52" s="27">
        <v>57.0</v>
      </c>
      <c r="U52" s="26" t="s">
        <v>334</v>
      </c>
      <c r="V52" s="27">
        <v>31.8</v>
      </c>
      <c r="W52" s="27">
        <v>127.0</v>
      </c>
      <c r="X52" s="26" t="s">
        <v>424</v>
      </c>
      <c r="Y52" s="27">
        <f>+1</f>
        <v>1</v>
      </c>
      <c r="Z52" s="27">
        <v>-1.0</v>
      </c>
      <c r="AA52" s="27">
        <v>-1.0</v>
      </c>
      <c r="AB52" s="27">
        <v>0.0</v>
      </c>
      <c r="AC52" s="27">
        <v>7.0</v>
      </c>
      <c r="AD52" s="27">
        <v>59.0</v>
      </c>
      <c r="AE52" s="27">
        <v>6.0</v>
      </c>
      <c r="AF52" s="27">
        <v>0.0</v>
      </c>
      <c r="AG52" s="29">
        <v>49.5</v>
      </c>
    </row>
    <row r="53">
      <c r="A53" s="26" t="s">
        <v>321</v>
      </c>
      <c r="B53" s="26">
        <v>2014.0</v>
      </c>
      <c r="C53" s="26" t="s">
        <v>425</v>
      </c>
      <c r="D53" s="27" t="s">
        <v>336</v>
      </c>
      <c r="E53" s="27">
        <v>74.0</v>
      </c>
      <c r="F53" s="27">
        <v>70.0</v>
      </c>
      <c r="G53" s="27">
        <v>69.0</v>
      </c>
      <c r="H53" s="27">
        <v>70.0</v>
      </c>
      <c r="I53" s="27">
        <v>283.0</v>
      </c>
      <c r="J53" s="26">
        <f>+3</f>
        <v>3</v>
      </c>
      <c r="K53" s="28">
        <v>57500.0</v>
      </c>
      <c r="L53" s="27">
        <v>61.0</v>
      </c>
      <c r="M53" s="27">
        <v>53.0</v>
      </c>
      <c r="N53" s="27">
        <v>44.0</v>
      </c>
      <c r="O53" s="27">
        <v>45.0</v>
      </c>
      <c r="P53" s="27">
        <v>23.0</v>
      </c>
      <c r="Q53" s="26" t="s">
        <v>365</v>
      </c>
      <c r="R53" s="29">
        <v>283.4</v>
      </c>
      <c r="S53" s="27">
        <v>66.0</v>
      </c>
      <c r="T53" s="27">
        <v>34.0</v>
      </c>
      <c r="U53" s="26" t="s">
        <v>426</v>
      </c>
      <c r="V53" s="27">
        <v>26.5</v>
      </c>
      <c r="W53" s="27">
        <v>106.0</v>
      </c>
      <c r="X53" s="26" t="s">
        <v>323</v>
      </c>
      <c r="Y53" s="27">
        <f t="shared" ref="Y53:Z53" si="5">+3</f>
        <v>3</v>
      </c>
      <c r="Z53" s="27">
        <f t="shared" si="5"/>
        <v>3</v>
      </c>
      <c r="AA53" s="27">
        <v>-3.0</v>
      </c>
      <c r="AB53" s="27">
        <v>0.0</v>
      </c>
      <c r="AC53" s="27">
        <v>10.0</v>
      </c>
      <c r="AD53" s="27">
        <v>50.0</v>
      </c>
      <c r="AE53" s="27">
        <v>11.0</v>
      </c>
      <c r="AF53" s="27">
        <v>1.0</v>
      </c>
      <c r="AG53" s="29">
        <v>49.5</v>
      </c>
    </row>
    <row r="54">
      <c r="A54" s="26" t="s">
        <v>321</v>
      </c>
      <c r="B54" s="26">
        <v>2014.0</v>
      </c>
      <c r="C54" s="26" t="s">
        <v>428</v>
      </c>
      <c r="D54" s="27">
        <v>62.0</v>
      </c>
      <c r="E54" s="27">
        <v>79.0</v>
      </c>
      <c r="F54" s="27">
        <v>71.0</v>
      </c>
      <c r="G54" s="27">
        <v>67.0</v>
      </c>
      <c r="H54" s="27">
        <v>74.0</v>
      </c>
      <c r="I54" s="27">
        <v>291.0</v>
      </c>
      <c r="J54" s="26">
        <f>+11</f>
        <v>11</v>
      </c>
      <c r="K54" s="28">
        <v>45000.0</v>
      </c>
      <c r="L54" s="27">
        <v>76.0</v>
      </c>
      <c r="M54" s="27">
        <v>75.0</v>
      </c>
      <c r="N54" s="27">
        <v>60.0</v>
      </c>
      <c r="O54" s="27">
        <v>62.0</v>
      </c>
      <c r="P54" s="27">
        <v>30.0</v>
      </c>
      <c r="Q54" s="26" t="s">
        <v>362</v>
      </c>
      <c r="R54" s="29">
        <v>290.4</v>
      </c>
      <c r="S54" s="27">
        <v>54.0</v>
      </c>
      <c r="T54" s="27">
        <v>38.0</v>
      </c>
      <c r="U54" s="26" t="s">
        <v>330</v>
      </c>
      <c r="V54" s="27">
        <v>27.8</v>
      </c>
      <c r="W54" s="27">
        <v>111.0</v>
      </c>
      <c r="X54" s="26" t="s">
        <v>392</v>
      </c>
      <c r="Y54" s="27">
        <v>-2.0</v>
      </c>
      <c r="Z54" s="27">
        <f>+11</f>
        <v>11</v>
      </c>
      <c r="AA54" s="27">
        <f>+2</f>
        <v>2</v>
      </c>
      <c r="AB54" s="27">
        <v>0.0</v>
      </c>
      <c r="AC54" s="27">
        <v>12.0</v>
      </c>
      <c r="AD54" s="27">
        <v>44.0</v>
      </c>
      <c r="AE54" s="27">
        <v>12.0</v>
      </c>
      <c r="AF54" s="27">
        <v>4.0</v>
      </c>
      <c r="AG54" s="29">
        <v>48.0</v>
      </c>
    </row>
    <row r="55">
      <c r="A55" s="26" t="s">
        <v>321</v>
      </c>
      <c r="B55" s="26">
        <v>2014.0</v>
      </c>
      <c r="C55" s="26" t="s">
        <v>429</v>
      </c>
      <c r="D55" s="27" t="s">
        <v>411</v>
      </c>
      <c r="E55" s="27">
        <v>69.0</v>
      </c>
      <c r="F55" s="27">
        <v>71.0</v>
      </c>
      <c r="G55" s="27">
        <v>71.0</v>
      </c>
      <c r="H55" s="27">
        <v>76.0</v>
      </c>
      <c r="I55" s="27">
        <v>287.0</v>
      </c>
      <c r="J55" s="26">
        <f t="shared" ref="J55:J56" si="6">+7</f>
        <v>7</v>
      </c>
      <c r="K55" s="28">
        <v>49625.0</v>
      </c>
      <c r="L55" s="27">
        <v>14.0</v>
      </c>
      <c r="M55" s="27">
        <v>28.0</v>
      </c>
      <c r="N55" s="27">
        <v>36.0</v>
      </c>
      <c r="O55" s="27">
        <v>52.0</v>
      </c>
      <c r="P55" s="27">
        <v>35.0</v>
      </c>
      <c r="Q55" s="26" t="s">
        <v>326</v>
      </c>
      <c r="R55" s="29">
        <v>277.8</v>
      </c>
      <c r="S55" s="27">
        <v>69.0</v>
      </c>
      <c r="T55" s="27">
        <v>33.0</v>
      </c>
      <c r="U55" s="26" t="s">
        <v>391</v>
      </c>
      <c r="V55" s="27">
        <v>26.8</v>
      </c>
      <c r="W55" s="27">
        <v>107.0</v>
      </c>
      <c r="X55" s="26" t="s">
        <v>331</v>
      </c>
      <c r="Y55" s="27">
        <f>+1</f>
        <v>1</v>
      </c>
      <c r="Z55" s="27">
        <f t="shared" ref="Z55:Z56" si="7">+7</f>
        <v>7</v>
      </c>
      <c r="AA55" s="27">
        <v>-1.0</v>
      </c>
      <c r="AB55" s="27">
        <v>0.0</v>
      </c>
      <c r="AC55" s="27">
        <v>11.0</v>
      </c>
      <c r="AD55" s="27">
        <v>45.0</v>
      </c>
      <c r="AE55" s="27">
        <v>14.0</v>
      </c>
      <c r="AF55" s="27">
        <v>2.0</v>
      </c>
      <c r="AG55" s="29">
        <v>46.5</v>
      </c>
    </row>
    <row r="56">
      <c r="A56" s="26" t="s">
        <v>321</v>
      </c>
      <c r="B56" s="26">
        <v>2014.0</v>
      </c>
      <c r="C56" s="26" t="s">
        <v>431</v>
      </c>
      <c r="D56" s="27" t="s">
        <v>411</v>
      </c>
      <c r="E56" s="27">
        <v>72.0</v>
      </c>
      <c r="F56" s="27">
        <v>75.0</v>
      </c>
      <c r="G56" s="27">
        <v>68.0</v>
      </c>
      <c r="H56" s="27">
        <v>72.0</v>
      </c>
      <c r="I56" s="27">
        <v>287.0</v>
      </c>
      <c r="J56" s="26">
        <f t="shared" si="6"/>
        <v>7</v>
      </c>
      <c r="K56" s="28">
        <v>49625.0</v>
      </c>
      <c r="L56" s="27">
        <v>46.0</v>
      </c>
      <c r="M56" s="27">
        <v>67.0</v>
      </c>
      <c r="N56" s="27">
        <v>52.0</v>
      </c>
      <c r="O56" s="27">
        <v>52.0</v>
      </c>
      <c r="P56" s="27">
        <v>28.0</v>
      </c>
      <c r="Q56" s="26" t="s">
        <v>368</v>
      </c>
      <c r="R56" s="29">
        <v>311.3</v>
      </c>
      <c r="S56" s="27" t="s">
        <v>338</v>
      </c>
      <c r="T56" s="27">
        <v>49.0</v>
      </c>
      <c r="U56" s="26" t="s">
        <v>324</v>
      </c>
      <c r="V56" s="27">
        <v>31.8</v>
      </c>
      <c r="W56" s="27">
        <v>127.0</v>
      </c>
      <c r="X56" s="26" t="s">
        <v>424</v>
      </c>
      <c r="Y56" s="27">
        <v>-1.0</v>
      </c>
      <c r="Z56" s="27">
        <f t="shared" si="7"/>
        <v>7</v>
      </c>
      <c r="AA56" s="27">
        <f>+1</f>
        <v>1</v>
      </c>
      <c r="AB56" s="27">
        <v>0.0</v>
      </c>
      <c r="AC56" s="27">
        <v>11.0</v>
      </c>
      <c r="AD56" s="27">
        <v>44.0</v>
      </c>
      <c r="AE56" s="27">
        <v>16.0</v>
      </c>
      <c r="AF56" s="27">
        <v>1.0</v>
      </c>
      <c r="AG56" s="29">
        <v>46.0</v>
      </c>
    </row>
    <row r="57">
      <c r="A57" s="26" t="s">
        <v>321</v>
      </c>
      <c r="B57" s="26">
        <v>2014.0</v>
      </c>
      <c r="C57" s="26" t="s">
        <v>432</v>
      </c>
      <c r="D57" s="27" t="s">
        <v>356</v>
      </c>
      <c r="E57" s="27">
        <v>73.0</v>
      </c>
      <c r="F57" s="27">
        <v>70.0</v>
      </c>
      <c r="G57" s="27">
        <v>72.0</v>
      </c>
      <c r="H57" s="27">
        <v>71.0</v>
      </c>
      <c r="I57" s="27">
        <v>286.0</v>
      </c>
      <c r="J57" s="26">
        <f>+6</f>
        <v>6</v>
      </c>
      <c r="K57" s="28">
        <v>52500.0</v>
      </c>
      <c r="L57" s="27">
        <v>55.0</v>
      </c>
      <c r="M57" s="27">
        <v>49.0</v>
      </c>
      <c r="N57" s="27">
        <v>52.0</v>
      </c>
      <c r="O57" s="27">
        <v>50.0</v>
      </c>
      <c r="P57" s="27">
        <v>28.0</v>
      </c>
      <c r="Q57" s="26" t="s">
        <v>368</v>
      </c>
      <c r="R57" s="29">
        <v>283.5</v>
      </c>
      <c r="S57" s="27">
        <v>65.0</v>
      </c>
      <c r="T57" s="27">
        <v>40.0</v>
      </c>
      <c r="U57" s="26" t="s">
        <v>345</v>
      </c>
      <c r="V57" s="27">
        <v>28.8</v>
      </c>
      <c r="W57" s="27">
        <v>115.0</v>
      </c>
      <c r="X57" s="26" t="s">
        <v>361</v>
      </c>
      <c r="Y57" s="27">
        <f>+1</f>
        <v>1</v>
      </c>
      <c r="Z57" s="27">
        <f>+8</f>
        <v>8</v>
      </c>
      <c r="AA57" s="27">
        <v>-3.0</v>
      </c>
      <c r="AB57" s="27">
        <v>0.0</v>
      </c>
      <c r="AC57" s="27">
        <v>9.0</v>
      </c>
      <c r="AD57" s="27">
        <v>49.0</v>
      </c>
      <c r="AE57" s="27">
        <v>13.0</v>
      </c>
      <c r="AF57" s="27">
        <v>1.0</v>
      </c>
      <c r="AG57" s="29">
        <v>45.0</v>
      </c>
    </row>
    <row r="58">
      <c r="A58" s="26" t="s">
        <v>321</v>
      </c>
      <c r="B58" s="26">
        <v>2014.0</v>
      </c>
      <c r="C58" s="26" t="s">
        <v>433</v>
      </c>
      <c r="D58" s="27" t="s">
        <v>419</v>
      </c>
      <c r="E58" s="27">
        <v>77.0</v>
      </c>
      <c r="F58" s="27">
        <v>68.0</v>
      </c>
      <c r="G58" s="27">
        <v>72.0</v>
      </c>
      <c r="H58" s="27">
        <v>71.0</v>
      </c>
      <c r="I58" s="27">
        <v>288.0</v>
      </c>
      <c r="J58" s="26">
        <f>+8</f>
        <v>8</v>
      </c>
      <c r="K58" s="28">
        <v>47750.0</v>
      </c>
      <c r="L58" s="27">
        <v>74.0</v>
      </c>
      <c r="M58" s="27">
        <v>58.0</v>
      </c>
      <c r="N58" s="27">
        <v>60.0</v>
      </c>
      <c r="O58" s="27">
        <v>56.0</v>
      </c>
      <c r="P58" s="27">
        <v>27.0</v>
      </c>
      <c r="Q58" s="26" t="s">
        <v>336</v>
      </c>
      <c r="R58" s="29">
        <v>302.8</v>
      </c>
      <c r="S58" s="27" t="s">
        <v>362</v>
      </c>
      <c r="T58" s="27">
        <v>37.0</v>
      </c>
      <c r="U58" s="26" t="s">
        <v>398</v>
      </c>
      <c r="V58" s="27">
        <v>28.8</v>
      </c>
      <c r="W58" s="27">
        <v>115.0</v>
      </c>
      <c r="X58" s="26" t="s">
        <v>361</v>
      </c>
      <c r="Y58" s="27">
        <f t="shared" ref="Y58:Y59" si="8">+2</f>
        <v>2</v>
      </c>
      <c r="Z58" s="27">
        <f>+9</f>
        <v>9</v>
      </c>
      <c r="AA58" s="27">
        <v>-3.0</v>
      </c>
      <c r="AB58" s="27">
        <v>0.0</v>
      </c>
      <c r="AC58" s="27">
        <v>11.0</v>
      </c>
      <c r="AD58" s="27">
        <v>42.0</v>
      </c>
      <c r="AE58" s="27">
        <v>19.0</v>
      </c>
      <c r="AF58" s="27">
        <v>0.0</v>
      </c>
      <c r="AG58" s="29">
        <v>44.5</v>
      </c>
    </row>
    <row r="59">
      <c r="A59" s="26" t="s">
        <v>321</v>
      </c>
      <c r="B59" s="26">
        <v>2014.0</v>
      </c>
      <c r="C59" s="26" t="s">
        <v>435</v>
      </c>
      <c r="D59" s="27" t="s">
        <v>390</v>
      </c>
      <c r="E59" s="27">
        <v>75.0</v>
      </c>
      <c r="F59" s="27">
        <v>72.0</v>
      </c>
      <c r="G59" s="27">
        <v>69.0</v>
      </c>
      <c r="H59" s="27">
        <v>73.0</v>
      </c>
      <c r="I59" s="27">
        <v>289.0</v>
      </c>
      <c r="J59" s="26">
        <f t="shared" ref="J59:J60" si="9">+9</f>
        <v>9</v>
      </c>
      <c r="K59" s="28">
        <v>46500.0</v>
      </c>
      <c r="L59" s="27">
        <v>68.0</v>
      </c>
      <c r="M59" s="27">
        <v>67.0</v>
      </c>
      <c r="N59" s="27">
        <v>58.0</v>
      </c>
      <c r="O59" s="27">
        <v>58.0</v>
      </c>
      <c r="P59" s="27">
        <v>30.0</v>
      </c>
      <c r="Q59" s="26" t="s">
        <v>362</v>
      </c>
      <c r="R59" s="29">
        <v>286.4</v>
      </c>
      <c r="S59" s="27" t="s">
        <v>437</v>
      </c>
      <c r="T59" s="27">
        <v>35.0</v>
      </c>
      <c r="U59" s="26" t="s">
        <v>358</v>
      </c>
      <c r="V59" s="27">
        <v>28.0</v>
      </c>
      <c r="W59" s="27">
        <v>112.0</v>
      </c>
      <c r="X59" s="26" t="s">
        <v>351</v>
      </c>
      <c r="Y59" s="27">
        <f t="shared" si="8"/>
        <v>2</v>
      </c>
      <c r="Z59" s="27">
        <f>+3</f>
        <v>3</v>
      </c>
      <c r="AA59" s="27">
        <f>+4</f>
        <v>4</v>
      </c>
      <c r="AB59" s="27">
        <v>0.0</v>
      </c>
      <c r="AC59" s="27">
        <v>10.0</v>
      </c>
      <c r="AD59" s="27">
        <v>46.0</v>
      </c>
      <c r="AE59" s="27">
        <v>13.0</v>
      </c>
      <c r="AF59" s="27">
        <v>3.0</v>
      </c>
      <c r="AG59" s="29">
        <v>43.5</v>
      </c>
    </row>
    <row r="60">
      <c r="A60" s="26" t="s">
        <v>321</v>
      </c>
      <c r="B60" s="26">
        <v>2014.0</v>
      </c>
      <c r="C60" s="26" t="s">
        <v>440</v>
      </c>
      <c r="D60" s="27" t="s">
        <v>390</v>
      </c>
      <c r="E60" s="27">
        <v>72.0</v>
      </c>
      <c r="F60" s="27">
        <v>71.0</v>
      </c>
      <c r="G60" s="27">
        <v>77.0</v>
      </c>
      <c r="H60" s="27">
        <v>69.0</v>
      </c>
      <c r="I60" s="27">
        <v>289.0</v>
      </c>
      <c r="J60" s="26">
        <f t="shared" si="9"/>
        <v>9</v>
      </c>
      <c r="K60" s="28">
        <v>46500.0</v>
      </c>
      <c r="L60" s="27">
        <v>46.0</v>
      </c>
      <c r="M60" s="27">
        <v>49.0</v>
      </c>
      <c r="N60" s="27">
        <v>68.0</v>
      </c>
      <c r="O60" s="27">
        <v>58.0</v>
      </c>
      <c r="P60" s="27">
        <v>27.0</v>
      </c>
      <c r="Q60" s="26" t="s">
        <v>336</v>
      </c>
      <c r="R60" s="29">
        <v>306.1</v>
      </c>
      <c r="S60" s="27">
        <v>21.0</v>
      </c>
      <c r="T60" s="27">
        <v>37.0</v>
      </c>
      <c r="U60" s="26" t="s">
        <v>398</v>
      </c>
      <c r="V60" s="27">
        <v>29.3</v>
      </c>
      <c r="W60" s="27">
        <v>117.0</v>
      </c>
      <c r="X60" s="26" t="s">
        <v>330</v>
      </c>
      <c r="Y60" s="27">
        <f>+3</f>
        <v>3</v>
      </c>
      <c r="Z60" s="27">
        <f>+9</f>
        <v>9</v>
      </c>
      <c r="AA60" s="27">
        <v>-3.0</v>
      </c>
      <c r="AB60" s="27">
        <v>0.0</v>
      </c>
      <c r="AC60" s="27">
        <v>11.0</v>
      </c>
      <c r="AD60" s="27">
        <v>41.0</v>
      </c>
      <c r="AE60" s="27">
        <v>20.0</v>
      </c>
      <c r="AF60" s="27">
        <v>0.0</v>
      </c>
      <c r="AG60" s="29">
        <v>43.5</v>
      </c>
    </row>
    <row r="61">
      <c r="A61" s="26" t="s">
        <v>321</v>
      </c>
      <c r="B61" s="26">
        <v>2014.0</v>
      </c>
      <c r="C61" s="26" t="s">
        <v>442</v>
      </c>
      <c r="D61" s="27" t="s">
        <v>419</v>
      </c>
      <c r="E61" s="27">
        <v>73.0</v>
      </c>
      <c r="F61" s="27">
        <v>73.0</v>
      </c>
      <c r="G61" s="27">
        <v>71.0</v>
      </c>
      <c r="H61" s="27">
        <v>71.0</v>
      </c>
      <c r="I61" s="27">
        <v>288.0</v>
      </c>
      <c r="J61" s="26">
        <f>+8</f>
        <v>8</v>
      </c>
      <c r="K61" s="28">
        <v>47750.0</v>
      </c>
      <c r="L61" s="27">
        <v>55.0</v>
      </c>
      <c r="M61" s="27">
        <v>64.0</v>
      </c>
      <c r="N61" s="27">
        <v>60.0</v>
      </c>
      <c r="O61" s="27">
        <v>56.0</v>
      </c>
      <c r="P61" s="27">
        <v>35.0</v>
      </c>
      <c r="Q61" s="26" t="s">
        <v>326</v>
      </c>
      <c r="R61" s="29">
        <v>296.8</v>
      </c>
      <c r="S61" s="27" t="s">
        <v>381</v>
      </c>
      <c r="T61" s="27">
        <v>43.0</v>
      </c>
      <c r="U61" s="26" t="s">
        <v>368</v>
      </c>
      <c r="V61" s="27">
        <v>30.8</v>
      </c>
      <c r="W61" s="27">
        <v>123.0</v>
      </c>
      <c r="X61" s="26" t="s">
        <v>391</v>
      </c>
      <c r="Y61" s="27" t="s">
        <v>28</v>
      </c>
      <c r="Z61" s="27">
        <f>+11</f>
        <v>11</v>
      </c>
      <c r="AA61" s="27">
        <v>-3.0</v>
      </c>
      <c r="AB61" s="27">
        <v>0.0</v>
      </c>
      <c r="AC61" s="27">
        <v>9.0</v>
      </c>
      <c r="AD61" s="27">
        <v>47.0</v>
      </c>
      <c r="AE61" s="27">
        <v>15.0</v>
      </c>
      <c r="AF61" s="27">
        <v>1.0</v>
      </c>
      <c r="AG61" s="29">
        <v>42.0</v>
      </c>
    </row>
    <row r="62">
      <c r="A62" s="26" t="s">
        <v>321</v>
      </c>
      <c r="B62" s="26">
        <v>2014.0</v>
      </c>
      <c r="C62" s="26" t="s">
        <v>93</v>
      </c>
      <c r="D62" s="27">
        <v>61.0</v>
      </c>
      <c r="E62" s="27">
        <v>75.0</v>
      </c>
      <c r="F62" s="27">
        <v>73.0</v>
      </c>
      <c r="G62" s="27">
        <v>67.0</v>
      </c>
      <c r="H62" s="27">
        <v>75.0</v>
      </c>
      <c r="I62" s="27">
        <v>290.0</v>
      </c>
      <c r="J62" s="26">
        <f>+10</f>
        <v>10</v>
      </c>
      <c r="K62" s="28">
        <v>45500.0</v>
      </c>
      <c r="L62" s="27">
        <v>68.0</v>
      </c>
      <c r="M62" s="27">
        <v>70.0</v>
      </c>
      <c r="N62" s="27">
        <v>52.0</v>
      </c>
      <c r="O62" s="27">
        <v>61.0</v>
      </c>
      <c r="P62" s="27">
        <v>27.0</v>
      </c>
      <c r="Q62" s="26" t="s">
        <v>336</v>
      </c>
      <c r="R62" s="29">
        <v>302.8</v>
      </c>
      <c r="S62" s="27" t="s">
        <v>362</v>
      </c>
      <c r="T62" s="27">
        <v>37.0</v>
      </c>
      <c r="U62" s="26" t="s">
        <v>398</v>
      </c>
      <c r="V62" s="27">
        <v>28.8</v>
      </c>
      <c r="W62" s="27">
        <v>115.0</v>
      </c>
      <c r="X62" s="26" t="s">
        <v>361</v>
      </c>
      <c r="Y62" s="27">
        <f>+1</f>
        <v>1</v>
      </c>
      <c r="Z62" s="27">
        <f>+9</f>
        <v>9</v>
      </c>
      <c r="AA62" s="27" t="s">
        <v>28</v>
      </c>
      <c r="AB62" s="27">
        <v>0.0</v>
      </c>
      <c r="AC62" s="27">
        <v>10.0</v>
      </c>
      <c r="AD62" s="27">
        <v>44.0</v>
      </c>
      <c r="AE62" s="27">
        <v>16.0</v>
      </c>
      <c r="AF62" s="27">
        <v>2.0</v>
      </c>
      <c r="AG62" s="29">
        <v>42.0</v>
      </c>
    </row>
    <row r="63">
      <c r="A63" s="26" t="s">
        <v>321</v>
      </c>
      <c r="B63" s="26">
        <v>2014.0</v>
      </c>
      <c r="C63" s="26" t="s">
        <v>445</v>
      </c>
      <c r="D63" s="27" t="s">
        <v>446</v>
      </c>
      <c r="E63" s="27">
        <v>68.0</v>
      </c>
      <c r="F63" s="27">
        <v>71.0</v>
      </c>
      <c r="G63" s="27">
        <v>72.0</v>
      </c>
      <c r="H63" s="27">
        <v>0.0</v>
      </c>
      <c r="I63" s="27">
        <v>211.0</v>
      </c>
      <c r="J63" s="26">
        <f>+1</f>
        <v>1</v>
      </c>
      <c r="K63" s="28">
        <v>0.0</v>
      </c>
      <c r="L63" s="27">
        <v>9.0</v>
      </c>
      <c r="M63" s="27">
        <v>25.0</v>
      </c>
      <c r="N63" s="27">
        <v>36.0</v>
      </c>
      <c r="O63" s="27">
        <v>0.0</v>
      </c>
      <c r="P63" s="27">
        <v>18.0</v>
      </c>
      <c r="Q63" s="26">
        <v>0.0</v>
      </c>
      <c r="R63" s="29">
        <v>320.5</v>
      </c>
      <c r="S63" s="27">
        <v>0.0</v>
      </c>
      <c r="T63" s="27">
        <v>30.0</v>
      </c>
      <c r="U63" s="26">
        <v>0.0</v>
      </c>
      <c r="V63" s="27">
        <v>27.7</v>
      </c>
      <c r="W63" s="27">
        <v>83.0</v>
      </c>
      <c r="X63" s="26">
        <v>0.0</v>
      </c>
      <c r="Y63" s="27">
        <v>-3.0</v>
      </c>
      <c r="Z63" s="27">
        <f t="shared" ref="Z63:Z64" si="10">+5</f>
        <v>5</v>
      </c>
      <c r="AA63" s="27">
        <v>-1.0</v>
      </c>
      <c r="AB63" s="27">
        <v>0.0</v>
      </c>
      <c r="AC63" s="27">
        <v>10.0</v>
      </c>
      <c r="AD63" s="27">
        <v>35.0</v>
      </c>
      <c r="AE63" s="27">
        <v>7.0</v>
      </c>
      <c r="AF63" s="27">
        <v>2.0</v>
      </c>
      <c r="AG63" s="29">
        <v>42.0</v>
      </c>
    </row>
    <row r="64">
      <c r="A64" s="26" t="s">
        <v>321</v>
      </c>
      <c r="B64" s="26">
        <v>2014.0</v>
      </c>
      <c r="C64" s="26" t="s">
        <v>447</v>
      </c>
      <c r="D64" s="27" t="s">
        <v>446</v>
      </c>
      <c r="E64" s="27">
        <v>67.0</v>
      </c>
      <c r="F64" s="27">
        <v>69.0</v>
      </c>
      <c r="G64" s="27">
        <v>76.0</v>
      </c>
      <c r="H64" s="27">
        <v>0.0</v>
      </c>
      <c r="I64" s="27">
        <v>212.0</v>
      </c>
      <c r="J64" s="26">
        <f>+2</f>
        <v>2</v>
      </c>
      <c r="K64" s="28">
        <v>0.0</v>
      </c>
      <c r="L64" s="27">
        <v>5.0</v>
      </c>
      <c r="M64" s="27">
        <v>9.0</v>
      </c>
      <c r="N64" s="27">
        <v>42.0</v>
      </c>
      <c r="O64" s="27">
        <v>0.0</v>
      </c>
      <c r="P64" s="27">
        <v>26.0</v>
      </c>
      <c r="Q64" s="26">
        <v>0.0</v>
      </c>
      <c r="R64" s="29">
        <v>293.5</v>
      </c>
      <c r="S64" s="27">
        <v>0.0</v>
      </c>
      <c r="T64" s="27">
        <v>34.0</v>
      </c>
      <c r="U64" s="26">
        <v>0.0</v>
      </c>
      <c r="V64" s="27">
        <v>29.3</v>
      </c>
      <c r="W64" s="27">
        <v>88.0</v>
      </c>
      <c r="X64" s="26">
        <v>0.0</v>
      </c>
      <c r="Y64" s="27">
        <v>-3.0</v>
      </c>
      <c r="Z64" s="27">
        <f t="shared" si="10"/>
        <v>5</v>
      </c>
      <c r="AA64" s="27" t="s">
        <v>28</v>
      </c>
      <c r="AB64" s="27">
        <v>0.0</v>
      </c>
      <c r="AC64" s="27">
        <v>11.0</v>
      </c>
      <c r="AD64" s="27">
        <v>31.0</v>
      </c>
      <c r="AE64" s="27">
        <v>11.0</v>
      </c>
      <c r="AF64" s="27">
        <v>1.0</v>
      </c>
      <c r="AG64" s="29">
        <v>42.0</v>
      </c>
    </row>
    <row r="65">
      <c r="A65" s="26" t="s">
        <v>321</v>
      </c>
      <c r="B65" s="26">
        <v>2014.0</v>
      </c>
      <c r="C65" s="26" t="s">
        <v>448</v>
      </c>
      <c r="D65" s="27" t="s">
        <v>358</v>
      </c>
      <c r="E65" s="27">
        <v>74.0</v>
      </c>
      <c r="F65" s="27">
        <v>73.0</v>
      </c>
      <c r="G65" s="27">
        <v>72.0</v>
      </c>
      <c r="H65" s="27">
        <v>73.0</v>
      </c>
      <c r="I65" s="27">
        <v>292.0</v>
      </c>
      <c r="J65" s="26">
        <f>+12</f>
        <v>12</v>
      </c>
      <c r="K65" s="28">
        <v>44250.0</v>
      </c>
      <c r="L65" s="27">
        <v>61.0</v>
      </c>
      <c r="M65" s="27">
        <v>67.0</v>
      </c>
      <c r="N65" s="27">
        <v>66.0</v>
      </c>
      <c r="O65" s="27">
        <v>63.0</v>
      </c>
      <c r="P65" s="27">
        <v>26.0</v>
      </c>
      <c r="Q65" s="26" t="s">
        <v>349</v>
      </c>
      <c r="R65" s="29">
        <v>290.6</v>
      </c>
      <c r="S65" s="27">
        <v>53.0</v>
      </c>
      <c r="T65" s="27">
        <v>34.0</v>
      </c>
      <c r="U65" s="26" t="s">
        <v>426</v>
      </c>
      <c r="V65" s="27">
        <v>28.5</v>
      </c>
      <c r="W65" s="27">
        <v>114.0</v>
      </c>
      <c r="X65" s="26" t="s">
        <v>369</v>
      </c>
      <c r="Y65" s="27">
        <f t="shared" ref="Y65:Z65" si="11">+5</f>
        <v>5</v>
      </c>
      <c r="Z65" s="27">
        <f t="shared" si="11"/>
        <v>5</v>
      </c>
      <c r="AA65" s="27">
        <f>+2</f>
        <v>2</v>
      </c>
      <c r="AB65" s="27">
        <v>0.0</v>
      </c>
      <c r="AC65" s="27">
        <v>9.0</v>
      </c>
      <c r="AD65" s="27">
        <v>44.0</v>
      </c>
      <c r="AE65" s="27">
        <v>18.0</v>
      </c>
      <c r="AF65" s="27">
        <v>1.0</v>
      </c>
      <c r="AG65" s="29">
        <v>39.0</v>
      </c>
    </row>
    <row r="66">
      <c r="A66" s="26" t="s">
        <v>321</v>
      </c>
      <c r="B66" s="26">
        <v>2014.0</v>
      </c>
      <c r="C66" s="26" t="s">
        <v>106</v>
      </c>
      <c r="D66" s="27">
        <v>65.0</v>
      </c>
      <c r="E66" s="27">
        <v>72.0</v>
      </c>
      <c r="F66" s="27">
        <v>70.0</v>
      </c>
      <c r="G66" s="27">
        <v>75.0</v>
      </c>
      <c r="H66" s="27">
        <v>76.0</v>
      </c>
      <c r="I66" s="27">
        <v>293.0</v>
      </c>
      <c r="J66" s="26">
        <f>+13</f>
        <v>13</v>
      </c>
      <c r="K66" s="28">
        <v>43750.0</v>
      </c>
      <c r="L66" s="27">
        <v>46.0</v>
      </c>
      <c r="M66" s="27">
        <v>44.0</v>
      </c>
      <c r="N66" s="27">
        <v>60.0</v>
      </c>
      <c r="O66" s="27">
        <v>65.0</v>
      </c>
      <c r="P66" s="27">
        <v>24.0</v>
      </c>
      <c r="Q66" s="26">
        <v>67.0</v>
      </c>
      <c r="R66" s="29">
        <v>292.0</v>
      </c>
      <c r="S66" s="27">
        <v>51.0</v>
      </c>
      <c r="T66" s="27">
        <v>33.0</v>
      </c>
      <c r="U66" s="26" t="s">
        <v>391</v>
      </c>
      <c r="V66" s="27">
        <v>27.8</v>
      </c>
      <c r="W66" s="27">
        <v>111.0</v>
      </c>
      <c r="X66" s="26" t="s">
        <v>392</v>
      </c>
      <c r="Y66" s="27">
        <f>+6</f>
        <v>6</v>
      </c>
      <c r="Z66" s="27">
        <f>+8</f>
        <v>8</v>
      </c>
      <c r="AA66" s="27">
        <v>-1.0</v>
      </c>
      <c r="AB66" s="27">
        <v>0.0</v>
      </c>
      <c r="AC66" s="27">
        <v>10.0</v>
      </c>
      <c r="AD66" s="27">
        <v>41.0</v>
      </c>
      <c r="AE66" s="27">
        <v>19.0</v>
      </c>
      <c r="AF66" s="27">
        <v>2.0</v>
      </c>
      <c r="AG66" s="29">
        <v>39.0</v>
      </c>
    </row>
    <row r="67">
      <c r="A67" s="26" t="s">
        <v>321</v>
      </c>
      <c r="B67" s="26">
        <v>2014.0</v>
      </c>
      <c r="C67" s="26" t="s">
        <v>378</v>
      </c>
      <c r="D67" s="27" t="s">
        <v>411</v>
      </c>
      <c r="E67" s="27">
        <v>73.0</v>
      </c>
      <c r="F67" s="27">
        <v>73.0</v>
      </c>
      <c r="G67" s="27">
        <v>70.0</v>
      </c>
      <c r="H67" s="27">
        <v>71.0</v>
      </c>
      <c r="I67" s="27">
        <v>287.0</v>
      </c>
      <c r="J67" s="26">
        <f>+7</f>
        <v>7</v>
      </c>
      <c r="K67" s="28">
        <v>49625.0</v>
      </c>
      <c r="L67" s="27">
        <v>55.0</v>
      </c>
      <c r="M67" s="27">
        <v>64.0</v>
      </c>
      <c r="N67" s="27">
        <v>58.0</v>
      </c>
      <c r="O67" s="27">
        <v>52.0</v>
      </c>
      <c r="P67" s="27">
        <v>27.0</v>
      </c>
      <c r="Q67" s="26" t="s">
        <v>336</v>
      </c>
      <c r="R67" s="29">
        <v>296.9</v>
      </c>
      <c r="S67" s="27">
        <v>43.0</v>
      </c>
      <c r="T67" s="27">
        <v>39.0</v>
      </c>
      <c r="U67" s="26" t="s">
        <v>353</v>
      </c>
      <c r="V67" s="27">
        <v>29.5</v>
      </c>
      <c r="W67" s="27">
        <v>118.0</v>
      </c>
      <c r="X67" s="26" t="s">
        <v>419</v>
      </c>
      <c r="Y67" s="27">
        <f>+3</f>
        <v>3</v>
      </c>
      <c r="Z67" s="27">
        <f>+6</f>
        <v>6</v>
      </c>
      <c r="AA67" s="27">
        <v>-2.0</v>
      </c>
      <c r="AB67" s="27">
        <v>0.0</v>
      </c>
      <c r="AC67" s="27">
        <v>6.0</v>
      </c>
      <c r="AD67" s="27">
        <v>53.0</v>
      </c>
      <c r="AE67" s="27">
        <v>13.0</v>
      </c>
      <c r="AF67" s="27">
        <v>0.0</v>
      </c>
      <c r="AG67" s="29">
        <v>38.0</v>
      </c>
    </row>
    <row r="68">
      <c r="A68" s="26" t="s">
        <v>321</v>
      </c>
      <c r="B68" s="26">
        <v>2014.0</v>
      </c>
      <c r="C68" s="26" t="s">
        <v>427</v>
      </c>
      <c r="D68" s="27" t="s">
        <v>354</v>
      </c>
      <c r="E68" s="27">
        <v>75.0</v>
      </c>
      <c r="F68" s="27">
        <v>74.0</v>
      </c>
      <c r="G68" s="27">
        <v>73.0</v>
      </c>
      <c r="H68" s="27">
        <v>72.0</v>
      </c>
      <c r="I68" s="27">
        <v>294.0</v>
      </c>
      <c r="J68" s="26">
        <f>+14</f>
        <v>14</v>
      </c>
      <c r="K68" s="28">
        <v>43375.0</v>
      </c>
      <c r="L68" s="27">
        <v>68.0</v>
      </c>
      <c r="M68" s="27">
        <v>72.0</v>
      </c>
      <c r="N68" s="27">
        <v>69.0</v>
      </c>
      <c r="O68" s="27">
        <v>66.0</v>
      </c>
      <c r="P68" s="27">
        <v>27.0</v>
      </c>
      <c r="Q68" s="26" t="s">
        <v>336</v>
      </c>
      <c r="R68" s="29">
        <v>286.4</v>
      </c>
      <c r="S68" s="27" t="s">
        <v>437</v>
      </c>
      <c r="T68" s="27">
        <v>38.0</v>
      </c>
      <c r="U68" s="26" t="s">
        <v>330</v>
      </c>
      <c r="V68" s="27">
        <v>29.8</v>
      </c>
      <c r="W68" s="27">
        <v>119.0</v>
      </c>
      <c r="X68" s="26" t="s">
        <v>390</v>
      </c>
      <c r="Y68" s="27">
        <f>+6</f>
        <v>6</v>
      </c>
      <c r="Z68" s="27">
        <f>+9</f>
        <v>9</v>
      </c>
      <c r="AA68" s="27">
        <v>-1.0</v>
      </c>
      <c r="AB68" s="27">
        <v>0.0</v>
      </c>
      <c r="AC68" s="27">
        <v>9.0</v>
      </c>
      <c r="AD68" s="27">
        <v>43.0</v>
      </c>
      <c r="AE68" s="27">
        <v>17.0</v>
      </c>
      <c r="AF68" s="27">
        <v>3.0</v>
      </c>
      <c r="AG68" s="29">
        <v>37.0</v>
      </c>
    </row>
    <row r="69">
      <c r="A69" s="26" t="s">
        <v>321</v>
      </c>
      <c r="B69" s="26">
        <v>2014.0</v>
      </c>
      <c r="C69" s="26" t="s">
        <v>453</v>
      </c>
      <c r="D69" s="27" t="s">
        <v>358</v>
      </c>
      <c r="E69" s="27">
        <v>71.0</v>
      </c>
      <c r="F69" s="27">
        <v>74.0</v>
      </c>
      <c r="G69" s="27">
        <v>77.0</v>
      </c>
      <c r="H69" s="27">
        <v>70.0</v>
      </c>
      <c r="I69" s="27">
        <v>292.0</v>
      </c>
      <c r="J69" s="26">
        <f>+12</f>
        <v>12</v>
      </c>
      <c r="K69" s="28">
        <v>44250.0</v>
      </c>
      <c r="L69" s="27">
        <v>35.0</v>
      </c>
      <c r="M69" s="27">
        <v>58.0</v>
      </c>
      <c r="N69" s="27">
        <v>69.0</v>
      </c>
      <c r="O69" s="27">
        <v>63.0</v>
      </c>
      <c r="P69" s="27">
        <v>30.0</v>
      </c>
      <c r="Q69" s="26" t="s">
        <v>362</v>
      </c>
      <c r="R69" s="29">
        <v>298.1</v>
      </c>
      <c r="S69" s="27">
        <v>39.0</v>
      </c>
      <c r="T69" s="27">
        <v>36.0</v>
      </c>
      <c r="U69" s="26">
        <v>62.0</v>
      </c>
      <c r="V69" s="27">
        <v>28.5</v>
      </c>
      <c r="W69" s="27">
        <v>114.0</v>
      </c>
      <c r="X69" s="26" t="s">
        <v>369</v>
      </c>
      <c r="Y69" s="27">
        <f t="shared" ref="Y69:Y70" si="12">+2</f>
        <v>2</v>
      </c>
      <c r="Z69" s="27">
        <f>+8</f>
        <v>8</v>
      </c>
      <c r="AA69" s="27">
        <f t="shared" ref="AA69:AA70" si="13">+2</f>
        <v>2</v>
      </c>
      <c r="AB69" s="27">
        <v>0.0</v>
      </c>
      <c r="AC69" s="27">
        <v>6.0</v>
      </c>
      <c r="AD69" s="27">
        <v>51.0</v>
      </c>
      <c r="AE69" s="27">
        <v>13.0</v>
      </c>
      <c r="AF69" s="27">
        <v>2.0</v>
      </c>
      <c r="AG69" s="29">
        <v>35.0</v>
      </c>
    </row>
    <row r="70">
      <c r="A70" s="26" t="s">
        <v>321</v>
      </c>
      <c r="B70" s="26">
        <v>2014.0</v>
      </c>
      <c r="C70" s="26" t="s">
        <v>174</v>
      </c>
      <c r="D70" s="27" t="s">
        <v>354</v>
      </c>
      <c r="E70" s="27">
        <v>70.0</v>
      </c>
      <c r="F70" s="27">
        <v>74.0</v>
      </c>
      <c r="G70" s="27">
        <v>73.0</v>
      </c>
      <c r="H70" s="27">
        <v>77.0</v>
      </c>
      <c r="I70" s="27">
        <v>294.0</v>
      </c>
      <c r="J70" s="26">
        <f>+14</f>
        <v>14</v>
      </c>
      <c r="K70" s="28">
        <v>43375.0</v>
      </c>
      <c r="L70" s="27">
        <v>28.0</v>
      </c>
      <c r="M70" s="27">
        <v>53.0</v>
      </c>
      <c r="N70" s="27">
        <v>60.0</v>
      </c>
      <c r="O70" s="27">
        <v>66.0</v>
      </c>
      <c r="P70" s="27">
        <v>32.0</v>
      </c>
      <c r="Q70" s="26" t="s">
        <v>329</v>
      </c>
      <c r="R70" s="29">
        <v>293.5</v>
      </c>
      <c r="S70" s="27">
        <v>47.0</v>
      </c>
      <c r="T70" s="27">
        <v>45.0</v>
      </c>
      <c r="U70" s="26" t="s">
        <v>327</v>
      </c>
      <c r="V70" s="27">
        <v>32.3</v>
      </c>
      <c r="W70" s="27">
        <v>129.0</v>
      </c>
      <c r="X70" s="26">
        <v>72.0</v>
      </c>
      <c r="Y70" s="27">
        <f t="shared" si="12"/>
        <v>2</v>
      </c>
      <c r="Z70" s="27">
        <f>+10</f>
        <v>10</v>
      </c>
      <c r="AA70" s="27">
        <f t="shared" si="13"/>
        <v>2</v>
      </c>
      <c r="AB70" s="27">
        <v>0.0</v>
      </c>
      <c r="AC70" s="27">
        <v>7.0</v>
      </c>
      <c r="AD70" s="27">
        <v>47.0</v>
      </c>
      <c r="AE70" s="27">
        <v>15.0</v>
      </c>
      <c r="AF70" s="27">
        <v>3.0</v>
      </c>
      <c r="AG70" s="29">
        <v>34.0</v>
      </c>
    </row>
    <row r="71">
      <c r="A71" s="26" t="s">
        <v>321</v>
      </c>
      <c r="B71" s="26">
        <v>2014.0</v>
      </c>
      <c r="C71" s="26" t="s">
        <v>456</v>
      </c>
      <c r="D71" s="27" t="s">
        <v>457</v>
      </c>
      <c r="E71" s="27">
        <v>74.0</v>
      </c>
      <c r="F71" s="27">
        <v>75.0</v>
      </c>
      <c r="G71" s="27">
        <v>74.0</v>
      </c>
      <c r="H71" s="27">
        <v>75.0</v>
      </c>
      <c r="I71" s="27">
        <v>298.0</v>
      </c>
      <c r="J71" s="26">
        <f>+18</f>
        <v>18</v>
      </c>
      <c r="K71" s="28">
        <v>42625.0</v>
      </c>
      <c r="L71" s="27">
        <v>61.0</v>
      </c>
      <c r="M71" s="27">
        <v>72.0</v>
      </c>
      <c r="N71" s="27">
        <v>71.0</v>
      </c>
      <c r="O71" s="27">
        <v>69.0</v>
      </c>
      <c r="P71" s="27">
        <v>31.0</v>
      </c>
      <c r="Q71" s="26" t="s">
        <v>341</v>
      </c>
      <c r="R71" s="29">
        <v>280.4</v>
      </c>
      <c r="S71" s="27">
        <v>67.0</v>
      </c>
      <c r="T71" s="27">
        <v>30.0</v>
      </c>
      <c r="U71" s="26">
        <v>71.0</v>
      </c>
      <c r="V71" s="27">
        <v>29.0</v>
      </c>
      <c r="W71" s="27">
        <v>116.0</v>
      </c>
      <c r="X71" s="26" t="s">
        <v>345</v>
      </c>
      <c r="Y71" s="27">
        <v>-2.0</v>
      </c>
      <c r="Z71" s="27">
        <f>+21</f>
        <v>21</v>
      </c>
      <c r="AA71" s="27">
        <v>-1.0</v>
      </c>
      <c r="AB71" s="27">
        <v>0.0</v>
      </c>
      <c r="AC71" s="27">
        <v>9.0</v>
      </c>
      <c r="AD71" s="27">
        <v>40.0</v>
      </c>
      <c r="AE71" s="27">
        <v>19.0</v>
      </c>
      <c r="AF71" s="27">
        <v>4.0</v>
      </c>
      <c r="AG71" s="29">
        <v>33.5</v>
      </c>
    </row>
    <row r="72">
      <c r="A72" s="26" t="s">
        <v>321</v>
      </c>
      <c r="B72" s="26">
        <v>2014.0</v>
      </c>
      <c r="C72" s="26" t="s">
        <v>458</v>
      </c>
      <c r="D72" s="27">
        <v>68.0</v>
      </c>
      <c r="E72" s="27">
        <v>73.0</v>
      </c>
      <c r="F72" s="27">
        <v>73.0</v>
      </c>
      <c r="G72" s="27">
        <v>73.0</v>
      </c>
      <c r="H72" s="27">
        <v>78.0</v>
      </c>
      <c r="I72" s="27">
        <v>297.0</v>
      </c>
      <c r="J72" s="26">
        <f>+17</f>
        <v>17</v>
      </c>
      <c r="K72" s="28">
        <v>43000.0</v>
      </c>
      <c r="L72" s="27">
        <v>55.0</v>
      </c>
      <c r="M72" s="27">
        <v>64.0</v>
      </c>
      <c r="N72" s="27">
        <v>66.0</v>
      </c>
      <c r="O72" s="27">
        <v>68.0</v>
      </c>
      <c r="P72" s="27">
        <v>33.0</v>
      </c>
      <c r="Q72" s="26" t="s">
        <v>350</v>
      </c>
      <c r="R72" s="29">
        <v>274.8</v>
      </c>
      <c r="S72" s="27">
        <v>71.0</v>
      </c>
      <c r="T72" s="27">
        <v>33.0</v>
      </c>
      <c r="U72" s="26" t="s">
        <v>391</v>
      </c>
      <c r="V72" s="27">
        <v>29.0</v>
      </c>
      <c r="W72" s="27">
        <v>116.0</v>
      </c>
      <c r="X72" s="26" t="s">
        <v>345</v>
      </c>
      <c r="Y72" s="27">
        <f>+5</f>
        <v>5</v>
      </c>
      <c r="Z72" s="27">
        <f>+10</f>
        <v>10</v>
      </c>
      <c r="AA72" s="27">
        <f>+2</f>
        <v>2</v>
      </c>
      <c r="AB72" s="27">
        <v>0.0</v>
      </c>
      <c r="AC72" s="27">
        <v>6.0</v>
      </c>
      <c r="AD72" s="27">
        <v>44.0</v>
      </c>
      <c r="AE72" s="27">
        <v>21.0</v>
      </c>
      <c r="AF72" s="27">
        <v>1.0</v>
      </c>
      <c r="AG72" s="29">
        <v>28.5</v>
      </c>
    </row>
    <row r="73">
      <c r="A73" s="26" t="s">
        <v>321</v>
      </c>
      <c r="B73" s="26">
        <v>2014.0</v>
      </c>
      <c r="C73" s="26" t="s">
        <v>460</v>
      </c>
      <c r="D73" s="27" t="s">
        <v>457</v>
      </c>
      <c r="E73" s="27">
        <v>76.0</v>
      </c>
      <c r="F73" s="27">
        <v>72.0</v>
      </c>
      <c r="G73" s="27">
        <v>75.0</v>
      </c>
      <c r="H73" s="27">
        <v>75.0</v>
      </c>
      <c r="I73" s="27">
        <v>298.0</v>
      </c>
      <c r="J73" s="26">
        <f>+18</f>
        <v>18</v>
      </c>
      <c r="K73" s="28">
        <v>42625.0</v>
      </c>
      <c r="L73" s="27">
        <v>72.0</v>
      </c>
      <c r="M73" s="27">
        <v>70.0</v>
      </c>
      <c r="N73" s="27">
        <v>71.0</v>
      </c>
      <c r="O73" s="27">
        <v>69.0</v>
      </c>
      <c r="P73" s="27">
        <v>30.0</v>
      </c>
      <c r="Q73" s="26" t="s">
        <v>362</v>
      </c>
      <c r="R73" s="29">
        <v>262.8</v>
      </c>
      <c r="S73" s="27">
        <v>72.0</v>
      </c>
      <c r="T73" s="27">
        <v>28.0</v>
      </c>
      <c r="U73" s="26">
        <v>72.0</v>
      </c>
      <c r="V73" s="27">
        <v>27.5</v>
      </c>
      <c r="W73" s="27">
        <v>110.0</v>
      </c>
      <c r="X73" s="26" t="s">
        <v>360</v>
      </c>
      <c r="Y73" s="27">
        <f>+2</f>
        <v>2</v>
      </c>
      <c r="Z73" s="27">
        <f>+18</f>
        <v>18</v>
      </c>
      <c r="AA73" s="27">
        <v>-2.0</v>
      </c>
      <c r="AB73" s="27">
        <v>0.0</v>
      </c>
      <c r="AC73" s="27">
        <v>7.0</v>
      </c>
      <c r="AD73" s="27">
        <v>40.0</v>
      </c>
      <c r="AE73" s="27">
        <v>25.0</v>
      </c>
      <c r="AF73" s="27">
        <v>0.0</v>
      </c>
      <c r="AG73" s="29">
        <v>28.5</v>
      </c>
    </row>
    <row r="74">
      <c r="A74" s="26" t="s">
        <v>321</v>
      </c>
      <c r="B74" s="26">
        <v>2014.0</v>
      </c>
      <c r="C74" s="26" t="s">
        <v>461</v>
      </c>
      <c r="D74" s="27">
        <v>71.0</v>
      </c>
      <c r="E74" s="27">
        <v>78.0</v>
      </c>
      <c r="F74" s="27">
        <v>71.0</v>
      </c>
      <c r="G74" s="27">
        <v>78.0</v>
      </c>
      <c r="H74" s="27">
        <v>73.0</v>
      </c>
      <c r="I74" s="27">
        <v>300.0</v>
      </c>
      <c r="J74" s="26">
        <f>+20</f>
        <v>20</v>
      </c>
      <c r="K74" s="28">
        <v>42250.0</v>
      </c>
      <c r="L74" s="27">
        <v>75.0</v>
      </c>
      <c r="M74" s="27">
        <v>72.0</v>
      </c>
      <c r="N74" s="27">
        <v>74.0</v>
      </c>
      <c r="O74" s="27">
        <v>71.0</v>
      </c>
      <c r="P74" s="27">
        <v>28.0</v>
      </c>
      <c r="Q74" s="26" t="s">
        <v>368</v>
      </c>
      <c r="R74" s="29">
        <v>296.8</v>
      </c>
      <c r="S74" s="27" t="s">
        <v>381</v>
      </c>
      <c r="T74" s="27">
        <v>35.0</v>
      </c>
      <c r="U74" s="26" t="s">
        <v>358</v>
      </c>
      <c r="V74" s="27">
        <v>30.8</v>
      </c>
      <c r="W74" s="27">
        <v>123.0</v>
      </c>
      <c r="X74" s="26" t="s">
        <v>391</v>
      </c>
      <c r="Y74" s="27">
        <f>+4</f>
        <v>4</v>
      </c>
      <c r="Z74" s="27">
        <f>+16</f>
        <v>16</v>
      </c>
      <c r="AA74" s="27" t="s">
        <v>28</v>
      </c>
      <c r="AB74" s="27">
        <v>0.0</v>
      </c>
      <c r="AC74" s="27">
        <v>6.0</v>
      </c>
      <c r="AD74" s="27">
        <v>42.0</v>
      </c>
      <c r="AE74" s="27">
        <v>22.0</v>
      </c>
      <c r="AF74" s="27">
        <v>2.0</v>
      </c>
      <c r="AG74" s="29">
        <v>26.0</v>
      </c>
    </row>
    <row r="75">
      <c r="A75" s="26" t="s">
        <v>321</v>
      </c>
      <c r="B75" s="26">
        <v>2014.0</v>
      </c>
      <c r="C75" s="26" t="s">
        <v>463</v>
      </c>
      <c r="D75" s="27">
        <v>72.0</v>
      </c>
      <c r="E75" s="27">
        <v>76.0</v>
      </c>
      <c r="F75" s="27">
        <v>77.0</v>
      </c>
      <c r="G75" s="27">
        <v>71.0</v>
      </c>
      <c r="H75" s="27">
        <v>78.0</v>
      </c>
      <c r="I75" s="27">
        <v>302.0</v>
      </c>
      <c r="J75" s="26">
        <f>+22</f>
        <v>22</v>
      </c>
      <c r="K75" s="28">
        <v>42000.0</v>
      </c>
      <c r="L75" s="27">
        <v>72.0</v>
      </c>
      <c r="M75" s="27">
        <v>76.0</v>
      </c>
      <c r="N75" s="27">
        <v>73.0</v>
      </c>
      <c r="O75" s="27">
        <v>72.0</v>
      </c>
      <c r="P75" s="27">
        <v>25.0</v>
      </c>
      <c r="Q75" s="26" t="s">
        <v>385</v>
      </c>
      <c r="R75" s="29">
        <v>289.8</v>
      </c>
      <c r="S75" s="27">
        <v>56.0</v>
      </c>
      <c r="T75" s="27">
        <v>33.0</v>
      </c>
      <c r="U75" s="26" t="s">
        <v>391</v>
      </c>
      <c r="V75" s="27">
        <v>29.8</v>
      </c>
      <c r="W75" s="27">
        <v>119.0</v>
      </c>
      <c r="X75" s="26" t="s">
        <v>390</v>
      </c>
      <c r="Y75" s="27">
        <f>+2</f>
        <v>2</v>
      </c>
      <c r="Z75" s="27">
        <f>+17</f>
        <v>17</v>
      </c>
      <c r="AA75" s="27">
        <f>+3</f>
        <v>3</v>
      </c>
      <c r="AB75" s="27">
        <v>0.0</v>
      </c>
      <c r="AC75" s="27">
        <v>7.0</v>
      </c>
      <c r="AD75" s="27">
        <v>39.0</v>
      </c>
      <c r="AE75" s="27">
        <v>23.0</v>
      </c>
      <c r="AF75" s="27">
        <v>3.0</v>
      </c>
      <c r="AG75" s="29">
        <v>26.0</v>
      </c>
    </row>
    <row r="76">
      <c r="A76" s="26" t="s">
        <v>321</v>
      </c>
      <c r="B76" s="26">
        <v>2014.0</v>
      </c>
      <c r="C76" s="26" t="s">
        <v>464</v>
      </c>
      <c r="D76" s="27" t="s">
        <v>446</v>
      </c>
      <c r="E76" s="27">
        <v>73.0</v>
      </c>
      <c r="F76" s="27">
        <v>70.0</v>
      </c>
      <c r="G76" s="27">
        <v>0.0</v>
      </c>
      <c r="H76" s="27">
        <v>0.0</v>
      </c>
      <c r="I76" s="27">
        <v>143.0</v>
      </c>
      <c r="J76" s="26">
        <f>+3</f>
        <v>3</v>
      </c>
      <c r="K76" s="28">
        <v>0.0</v>
      </c>
      <c r="L76" s="27">
        <v>55.0</v>
      </c>
      <c r="M76" s="27">
        <v>49.0</v>
      </c>
      <c r="N76" s="27">
        <v>0.0</v>
      </c>
      <c r="O76" s="27">
        <v>0.0</v>
      </c>
      <c r="P76" s="27">
        <v>14.0</v>
      </c>
      <c r="Q76" s="26">
        <v>0.0</v>
      </c>
      <c r="R76" s="29">
        <v>289.5</v>
      </c>
      <c r="S76" s="27">
        <v>0.0</v>
      </c>
      <c r="T76" s="27">
        <v>16.0</v>
      </c>
      <c r="U76" s="26">
        <v>0.0</v>
      </c>
      <c r="V76" s="27">
        <v>26.5</v>
      </c>
      <c r="W76" s="27">
        <v>53.0</v>
      </c>
      <c r="X76" s="26">
        <v>0.0</v>
      </c>
      <c r="Y76" s="27">
        <v>-1.0</v>
      </c>
      <c r="Z76" s="27">
        <f t="shared" ref="Z76:Z77" si="14">+4</f>
        <v>4</v>
      </c>
      <c r="AA76" s="27" t="s">
        <v>28</v>
      </c>
      <c r="AB76" s="27">
        <v>0.0</v>
      </c>
      <c r="AC76" s="27">
        <v>5.0</v>
      </c>
      <c r="AD76" s="27">
        <v>23.0</v>
      </c>
      <c r="AE76" s="27">
        <v>8.0</v>
      </c>
      <c r="AF76" s="27">
        <v>0.0</v>
      </c>
      <c r="AG76" s="29">
        <v>22.5</v>
      </c>
    </row>
    <row r="77">
      <c r="A77" s="26" t="s">
        <v>321</v>
      </c>
      <c r="B77" s="26">
        <v>2014.0</v>
      </c>
      <c r="C77" s="26" t="s">
        <v>142</v>
      </c>
      <c r="D77" s="27" t="s">
        <v>446</v>
      </c>
      <c r="E77" s="27">
        <v>74.0</v>
      </c>
      <c r="F77" s="27">
        <v>71.0</v>
      </c>
      <c r="G77" s="27">
        <v>0.0</v>
      </c>
      <c r="H77" s="27">
        <v>0.0</v>
      </c>
      <c r="I77" s="27">
        <v>145.0</v>
      </c>
      <c r="J77" s="26">
        <f>+5</f>
        <v>5</v>
      </c>
      <c r="K77" s="28">
        <v>0.0</v>
      </c>
      <c r="L77" s="27">
        <v>61.0</v>
      </c>
      <c r="M77" s="27">
        <v>58.0</v>
      </c>
      <c r="N77" s="27">
        <v>0.0</v>
      </c>
      <c r="O77" s="27">
        <v>0.0</v>
      </c>
      <c r="P77" s="27">
        <v>13.0</v>
      </c>
      <c r="Q77" s="26">
        <v>0.0</v>
      </c>
      <c r="R77" s="29">
        <v>307.8</v>
      </c>
      <c r="S77" s="27">
        <v>0.0</v>
      </c>
      <c r="T77" s="27">
        <v>18.0</v>
      </c>
      <c r="U77" s="26">
        <v>0.0</v>
      </c>
      <c r="V77" s="27">
        <v>28.5</v>
      </c>
      <c r="W77" s="27">
        <v>57.0</v>
      </c>
      <c r="X77" s="26">
        <v>0.0</v>
      </c>
      <c r="Y77" s="27" t="s">
        <v>28</v>
      </c>
      <c r="Z77" s="27">
        <f t="shared" si="14"/>
        <v>4</v>
      </c>
      <c r="AA77" s="27">
        <f>+1</f>
        <v>1</v>
      </c>
      <c r="AB77" s="27">
        <v>0.0</v>
      </c>
      <c r="AC77" s="27">
        <v>1.0</v>
      </c>
      <c r="AD77" s="27">
        <v>30.0</v>
      </c>
      <c r="AE77" s="27">
        <v>4.0</v>
      </c>
      <c r="AF77" s="27">
        <v>1.0</v>
      </c>
      <c r="AG77" s="29">
        <v>15.0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29"/>
    <col customWidth="1" min="2" max="2" width="6.14"/>
    <col customWidth="1" min="3" max="3" width="9.86"/>
    <col customWidth="1" min="4" max="4" width="14.57"/>
    <col customWidth="1" min="5" max="5" width="5.43"/>
    <col customWidth="1" min="6" max="6" width="12.86"/>
    <col customWidth="1" min="7" max="7" width="5.43"/>
    <col customWidth="1" min="8" max="8" width="10.43"/>
    <col customWidth="1" min="9" max="9" width="5.43"/>
    <col customWidth="1" min="10" max="10" width="13.57"/>
    <col customWidth="1" min="11" max="11" width="5.43"/>
    <col customWidth="1" min="12" max="12" width="12.43"/>
    <col customWidth="1" min="13" max="13" width="5.43"/>
    <col customWidth="1" min="14" max="14" width="11.57"/>
    <col customWidth="1" min="15" max="15" width="5.43"/>
    <col customWidth="1" hidden="1" min="16" max="16" width="9.86"/>
    <col customWidth="1" min="17" max="17" width="6.0"/>
  </cols>
  <sheetData>
    <row r="1">
      <c r="A1" s="30" t="s">
        <v>1</v>
      </c>
      <c r="B1" s="30" t="s">
        <v>467</v>
      </c>
      <c r="C1" s="30" t="s">
        <v>21</v>
      </c>
      <c r="D1" s="30" t="s">
        <v>468</v>
      </c>
      <c r="E1" s="30" t="s">
        <v>11</v>
      </c>
      <c r="F1" s="30" t="s">
        <v>469</v>
      </c>
      <c r="G1" s="30" t="s">
        <v>11</v>
      </c>
      <c r="H1" s="30" t="s">
        <v>470</v>
      </c>
      <c r="I1" s="30" t="s">
        <v>11</v>
      </c>
      <c r="J1" s="30" t="s">
        <v>472</v>
      </c>
      <c r="K1" s="30" t="s">
        <v>11</v>
      </c>
      <c r="L1" s="30" t="s">
        <v>473</v>
      </c>
      <c r="M1" s="30" t="s">
        <v>11</v>
      </c>
      <c r="N1" s="30" t="s">
        <v>16</v>
      </c>
      <c r="O1" s="30" t="s">
        <v>11</v>
      </c>
      <c r="P1" s="30" t="s">
        <v>474</v>
      </c>
      <c r="Q1" s="30" t="s">
        <v>19</v>
      </c>
    </row>
    <row r="2">
      <c r="A2" s="32" t="s">
        <v>97</v>
      </c>
      <c r="B2" s="34" t="s">
        <v>478</v>
      </c>
      <c r="C2" s="35">
        <v>12200.0</v>
      </c>
      <c r="D2" s="37">
        <v>1.107</v>
      </c>
      <c r="E2" s="32">
        <v>1.0</v>
      </c>
      <c r="F2" s="38">
        <v>0.679</v>
      </c>
      <c r="G2" s="32">
        <v>2.0</v>
      </c>
      <c r="H2" s="39">
        <v>63.76</v>
      </c>
      <c r="I2" s="32">
        <v>6.0</v>
      </c>
      <c r="J2" s="40">
        <v>22.22</v>
      </c>
      <c r="K2" s="32">
        <v>7.0</v>
      </c>
      <c r="L2" s="41">
        <v>4.55</v>
      </c>
      <c r="M2" s="32">
        <v>2.0</v>
      </c>
      <c r="N2" s="42">
        <v>13.62</v>
      </c>
      <c r="O2" s="32">
        <v>3.0</v>
      </c>
      <c r="P2" s="32">
        <v>21.0</v>
      </c>
      <c r="Q2" s="43">
        <v>97.28</v>
      </c>
    </row>
    <row r="3">
      <c r="A3" s="32" t="s">
        <v>526</v>
      </c>
      <c r="B3" s="34" t="s">
        <v>527</v>
      </c>
      <c r="C3" s="44">
        <v>9500.0</v>
      </c>
      <c r="D3" s="45">
        <v>0.853</v>
      </c>
      <c r="E3" s="32">
        <v>2.0</v>
      </c>
      <c r="F3" s="46">
        <v>0.468</v>
      </c>
      <c r="G3" s="32">
        <v>11.0</v>
      </c>
      <c r="H3" s="47">
        <v>60.14</v>
      </c>
      <c r="I3" s="32">
        <v>32.0</v>
      </c>
      <c r="J3" s="48">
        <v>22.85</v>
      </c>
      <c r="K3" s="32">
        <v>4.0</v>
      </c>
      <c r="L3" s="49">
        <v>4.61</v>
      </c>
      <c r="M3" s="32">
        <v>8.0</v>
      </c>
      <c r="N3" s="50">
        <v>13.96</v>
      </c>
      <c r="O3" s="32">
        <v>5.0</v>
      </c>
      <c r="P3" s="32">
        <v>62.0</v>
      </c>
      <c r="Q3" s="51">
        <v>91.98</v>
      </c>
    </row>
    <row r="4">
      <c r="A4" s="32" t="s">
        <v>544</v>
      </c>
      <c r="B4" s="52" t="s">
        <v>545</v>
      </c>
      <c r="C4" s="53">
        <v>7600.0</v>
      </c>
      <c r="D4" s="54">
        <v>0.607</v>
      </c>
      <c r="E4" s="32">
        <v>7.0</v>
      </c>
      <c r="F4" s="55">
        <v>0.339</v>
      </c>
      <c r="G4" s="32">
        <v>26.0</v>
      </c>
      <c r="H4" s="56">
        <v>57.52</v>
      </c>
      <c r="I4" s="32">
        <v>81.0</v>
      </c>
      <c r="J4" s="57">
        <v>23.13</v>
      </c>
      <c r="K4" s="32">
        <v>2.0</v>
      </c>
      <c r="L4" s="37">
        <v>4.52</v>
      </c>
      <c r="M4" s="32">
        <v>1.0</v>
      </c>
      <c r="N4" s="58">
        <v>15.76</v>
      </c>
      <c r="O4" s="32">
        <v>28.0</v>
      </c>
      <c r="P4" s="32">
        <v>145.0</v>
      </c>
      <c r="Q4" s="59">
        <v>81.24</v>
      </c>
    </row>
    <row r="5">
      <c r="A5" s="32" t="s">
        <v>574</v>
      </c>
      <c r="B5" s="52" t="s">
        <v>575</v>
      </c>
      <c r="C5" s="60">
        <v>7500.0</v>
      </c>
      <c r="D5" s="61">
        <v>0.088</v>
      </c>
      <c r="E5" s="32">
        <v>51.0</v>
      </c>
      <c r="F5" s="39">
        <v>0.511</v>
      </c>
      <c r="G5" s="32">
        <v>8.0</v>
      </c>
      <c r="H5" s="37">
        <v>66.38</v>
      </c>
      <c r="I5" s="32">
        <v>1.0</v>
      </c>
      <c r="J5" s="62">
        <v>19.08</v>
      </c>
      <c r="K5" s="32">
        <v>78.0</v>
      </c>
      <c r="L5" s="63">
        <v>4.63</v>
      </c>
      <c r="M5" s="32">
        <v>16.0</v>
      </c>
      <c r="N5" s="37">
        <v>12.45</v>
      </c>
      <c r="O5" s="32">
        <v>1.0</v>
      </c>
      <c r="P5" s="32">
        <v>155.0</v>
      </c>
      <c r="Q5" s="64">
        <v>79.95</v>
      </c>
    </row>
    <row r="6">
      <c r="A6" s="32" t="s">
        <v>590</v>
      </c>
      <c r="B6" s="52" t="s">
        <v>591</v>
      </c>
      <c r="C6" s="65">
        <v>8300.0</v>
      </c>
      <c r="D6" s="66">
        <v>0.552</v>
      </c>
      <c r="E6" s="32">
        <v>12.0</v>
      </c>
      <c r="F6" s="67">
        <v>0.534</v>
      </c>
      <c r="G6" s="32">
        <v>5.0</v>
      </c>
      <c r="H6" s="68">
        <v>56.98</v>
      </c>
      <c r="I6" s="32">
        <v>86.0</v>
      </c>
      <c r="J6" s="69">
        <v>21.16</v>
      </c>
      <c r="K6" s="32">
        <v>25.0</v>
      </c>
      <c r="L6" s="70">
        <v>4.65</v>
      </c>
      <c r="M6" s="32">
        <v>22.0</v>
      </c>
      <c r="N6" s="71">
        <v>15.17</v>
      </c>
      <c r="O6" s="32">
        <v>15.0</v>
      </c>
      <c r="P6" s="32">
        <v>165.0</v>
      </c>
      <c r="Q6" s="72">
        <v>78.65</v>
      </c>
    </row>
    <row r="7">
      <c r="A7" s="32" t="s">
        <v>216</v>
      </c>
      <c r="B7" s="34">
        <v>4.0</v>
      </c>
      <c r="C7" s="73">
        <v>7900.0</v>
      </c>
      <c r="D7" s="74">
        <v>0.42</v>
      </c>
      <c r="E7" s="32">
        <v>18.0</v>
      </c>
      <c r="F7" s="75">
        <v>0.477</v>
      </c>
      <c r="G7" s="32">
        <v>9.0</v>
      </c>
      <c r="H7" s="61">
        <v>58.76</v>
      </c>
      <c r="I7" s="32">
        <v>58.0</v>
      </c>
      <c r="J7" s="76">
        <v>20.9</v>
      </c>
      <c r="K7" s="32">
        <v>31.0</v>
      </c>
      <c r="L7" s="77">
        <v>4.59</v>
      </c>
      <c r="M7" s="32">
        <v>5.0</v>
      </c>
      <c r="N7" s="78">
        <v>16.31</v>
      </c>
      <c r="O7" s="32">
        <v>46.0</v>
      </c>
      <c r="P7" s="32">
        <v>167.0</v>
      </c>
      <c r="Q7" s="79">
        <v>78.39</v>
      </c>
    </row>
    <row r="8">
      <c r="A8" s="32" t="s">
        <v>620</v>
      </c>
      <c r="B8" s="34" t="s">
        <v>622</v>
      </c>
      <c r="C8" s="80">
        <v>6800.0</v>
      </c>
      <c r="D8" s="81">
        <v>-0.023</v>
      </c>
      <c r="E8" s="32">
        <v>74.0</v>
      </c>
      <c r="F8" s="82">
        <v>0.19</v>
      </c>
      <c r="G8" s="32">
        <v>41.0</v>
      </c>
      <c r="H8" s="83">
        <v>63.18</v>
      </c>
      <c r="I8" s="32">
        <v>10.0</v>
      </c>
      <c r="J8" s="84">
        <v>20.78</v>
      </c>
      <c r="K8" s="32">
        <v>34.0</v>
      </c>
      <c r="L8" s="85">
        <v>4.58</v>
      </c>
      <c r="M8" s="32">
        <v>3.0</v>
      </c>
      <c r="N8" s="86">
        <v>15.07</v>
      </c>
      <c r="O8" s="32">
        <v>13.0</v>
      </c>
      <c r="P8" s="32">
        <v>175.0</v>
      </c>
      <c r="Q8" s="87">
        <v>77.36</v>
      </c>
    </row>
    <row r="9">
      <c r="A9" s="32" t="s">
        <v>208</v>
      </c>
      <c r="B9" s="88" t="s">
        <v>634</v>
      </c>
      <c r="C9" s="89">
        <v>7400.0</v>
      </c>
      <c r="D9" s="90">
        <v>0.05</v>
      </c>
      <c r="E9" s="32">
        <v>62.0</v>
      </c>
      <c r="F9" s="91">
        <v>0.459</v>
      </c>
      <c r="G9" s="32">
        <v>14.0</v>
      </c>
      <c r="H9" s="85">
        <v>63.73</v>
      </c>
      <c r="I9" s="32">
        <v>7.0</v>
      </c>
      <c r="J9" s="92">
        <v>20.39</v>
      </c>
      <c r="K9" s="32">
        <v>43.0</v>
      </c>
      <c r="L9" s="93">
        <v>4.67</v>
      </c>
      <c r="M9" s="32">
        <v>42.0</v>
      </c>
      <c r="N9" s="94">
        <v>14.47</v>
      </c>
      <c r="O9" s="32">
        <v>8.0</v>
      </c>
      <c r="P9" s="32">
        <v>176.0</v>
      </c>
      <c r="Q9" s="95">
        <v>77.23</v>
      </c>
    </row>
    <row r="10">
      <c r="A10" s="32" t="s">
        <v>647</v>
      </c>
      <c r="B10" s="34" t="s">
        <v>648</v>
      </c>
      <c r="C10" s="60">
        <v>7500.0</v>
      </c>
      <c r="D10" s="96">
        <v>0.225</v>
      </c>
      <c r="E10" s="32">
        <v>36.0</v>
      </c>
      <c r="F10" s="46">
        <v>0.465</v>
      </c>
      <c r="G10" s="32">
        <v>12.0</v>
      </c>
      <c r="H10" s="97">
        <v>60.83</v>
      </c>
      <c r="I10" s="32">
        <v>21.0</v>
      </c>
      <c r="J10" s="98">
        <v>21.21</v>
      </c>
      <c r="K10" s="32">
        <v>23.0</v>
      </c>
      <c r="L10" s="53">
        <v>4.72</v>
      </c>
      <c r="M10" s="32">
        <v>81.0</v>
      </c>
      <c r="N10" s="99">
        <v>14.16</v>
      </c>
      <c r="O10" s="32">
        <v>6.0</v>
      </c>
      <c r="P10" s="32">
        <v>179.0</v>
      </c>
      <c r="Q10" s="100">
        <v>76.84</v>
      </c>
    </row>
    <row r="11">
      <c r="A11" s="32" t="s">
        <v>661</v>
      </c>
      <c r="B11" s="88" t="s">
        <v>634</v>
      </c>
      <c r="C11" s="73">
        <v>7900.0</v>
      </c>
      <c r="D11" s="101">
        <v>0.154</v>
      </c>
      <c r="E11" s="32">
        <v>45.0</v>
      </c>
      <c r="F11" s="102">
        <v>0.233</v>
      </c>
      <c r="G11" s="32">
        <v>36.0</v>
      </c>
      <c r="H11" s="103">
        <v>62.72</v>
      </c>
      <c r="I11" s="32">
        <v>12.0</v>
      </c>
      <c r="J11" s="104">
        <v>19.75</v>
      </c>
      <c r="K11" s="32">
        <v>63.0</v>
      </c>
      <c r="L11" s="77">
        <v>4.59</v>
      </c>
      <c r="M11" s="32">
        <v>5.0</v>
      </c>
      <c r="N11" s="105">
        <v>15.53</v>
      </c>
      <c r="O11" s="32">
        <v>20.0</v>
      </c>
      <c r="P11" s="32">
        <v>181.0</v>
      </c>
      <c r="Q11" s="106">
        <v>76.58</v>
      </c>
    </row>
    <row r="12">
      <c r="A12" s="32" t="s">
        <v>42</v>
      </c>
      <c r="B12" s="52" t="s">
        <v>575</v>
      </c>
      <c r="C12" s="107">
        <v>11400.0</v>
      </c>
      <c r="D12" s="108">
        <v>0.372</v>
      </c>
      <c r="E12" s="32">
        <v>22.0</v>
      </c>
      <c r="F12" s="109">
        <v>0.242</v>
      </c>
      <c r="G12" s="32">
        <v>34.0</v>
      </c>
      <c r="H12" s="110">
        <v>64.72</v>
      </c>
      <c r="I12" s="32">
        <v>4.0</v>
      </c>
      <c r="J12" s="111">
        <v>20.05</v>
      </c>
      <c r="K12" s="32">
        <v>55.0</v>
      </c>
      <c r="L12" s="112">
        <v>4.71</v>
      </c>
      <c r="M12" s="32">
        <v>72.0</v>
      </c>
      <c r="N12" s="113">
        <v>13.89</v>
      </c>
      <c r="O12" s="32">
        <v>4.0</v>
      </c>
      <c r="P12" s="32">
        <v>191.0</v>
      </c>
      <c r="Q12" s="114">
        <v>75.29</v>
      </c>
    </row>
    <row r="13">
      <c r="A13" s="32" t="s">
        <v>694</v>
      </c>
      <c r="B13" s="115" t="s">
        <v>695</v>
      </c>
      <c r="C13" s="89">
        <v>7400.0</v>
      </c>
      <c r="D13" s="116">
        <v>0.064</v>
      </c>
      <c r="E13" s="32">
        <v>59.0</v>
      </c>
      <c r="F13" s="117">
        <v>0.637</v>
      </c>
      <c r="G13" s="32">
        <v>3.0</v>
      </c>
      <c r="H13" s="118">
        <v>57.69</v>
      </c>
      <c r="I13" s="32">
        <v>78.0</v>
      </c>
      <c r="J13" s="119">
        <v>21.73</v>
      </c>
      <c r="K13" s="32">
        <v>11.0</v>
      </c>
      <c r="L13" s="70">
        <v>4.65</v>
      </c>
      <c r="M13" s="32">
        <v>22.0</v>
      </c>
      <c r="N13" s="120">
        <v>15.54</v>
      </c>
      <c r="O13" s="32">
        <v>21.0</v>
      </c>
      <c r="P13" s="32">
        <v>194.0</v>
      </c>
      <c r="Q13" s="121">
        <v>74.9</v>
      </c>
    </row>
    <row r="14">
      <c r="A14" s="32" t="s">
        <v>378</v>
      </c>
      <c r="B14" s="34">
        <v>3.0</v>
      </c>
      <c r="C14" s="122">
        <v>8700.0</v>
      </c>
      <c r="D14" s="123">
        <v>-0.087</v>
      </c>
      <c r="E14" s="32">
        <v>82.0</v>
      </c>
      <c r="F14" s="37">
        <v>0.761</v>
      </c>
      <c r="G14" s="32">
        <v>1.0</v>
      </c>
      <c r="H14" s="124">
        <v>66.23</v>
      </c>
      <c r="I14" s="32">
        <v>2.0</v>
      </c>
      <c r="J14" s="125">
        <v>18.63</v>
      </c>
      <c r="K14" s="32">
        <v>94.0</v>
      </c>
      <c r="L14" s="63">
        <v>4.63</v>
      </c>
      <c r="M14" s="32">
        <v>16.0</v>
      </c>
      <c r="N14" s="126">
        <v>13.43</v>
      </c>
      <c r="O14" s="32">
        <v>2.0</v>
      </c>
      <c r="P14" s="32">
        <v>197.0</v>
      </c>
      <c r="Q14" s="127">
        <v>74.51</v>
      </c>
    </row>
    <row r="15">
      <c r="A15" s="32" t="s">
        <v>726</v>
      </c>
      <c r="B15" s="52" t="s">
        <v>591</v>
      </c>
      <c r="C15" s="128">
        <v>7700.0</v>
      </c>
      <c r="D15" s="109">
        <v>0.382</v>
      </c>
      <c r="E15" s="32">
        <v>20.0</v>
      </c>
      <c r="F15" s="118">
        <v>-0.077</v>
      </c>
      <c r="G15" s="32">
        <v>74.0</v>
      </c>
      <c r="H15" s="82">
        <v>60.4</v>
      </c>
      <c r="I15" s="32">
        <v>29.0</v>
      </c>
      <c r="J15" s="129">
        <v>20.71</v>
      </c>
      <c r="K15" s="32">
        <v>35.0</v>
      </c>
      <c r="L15" s="49">
        <v>4.61</v>
      </c>
      <c r="M15" s="32">
        <v>8.0</v>
      </c>
      <c r="N15" s="130">
        <v>15.95</v>
      </c>
      <c r="O15" s="32">
        <v>35.0</v>
      </c>
      <c r="P15" s="32">
        <v>201.0</v>
      </c>
      <c r="Q15" s="131">
        <v>74.0</v>
      </c>
    </row>
    <row r="16">
      <c r="A16" s="32" t="s">
        <v>737</v>
      </c>
      <c r="B16" s="88" t="s">
        <v>634</v>
      </c>
      <c r="C16" s="73">
        <v>7900.0</v>
      </c>
      <c r="D16" s="84">
        <v>0.352</v>
      </c>
      <c r="E16" s="32">
        <v>25.0</v>
      </c>
      <c r="F16" s="132">
        <v>0.345</v>
      </c>
      <c r="G16" s="32">
        <v>25.0</v>
      </c>
      <c r="H16" s="116">
        <v>58.61</v>
      </c>
      <c r="I16" s="32">
        <v>62.0</v>
      </c>
      <c r="J16" s="74">
        <v>20.99</v>
      </c>
      <c r="K16" s="32">
        <v>27.0</v>
      </c>
      <c r="L16" s="55">
        <v>4.62</v>
      </c>
      <c r="M16" s="32">
        <v>14.0</v>
      </c>
      <c r="N16" s="133">
        <v>16.47</v>
      </c>
      <c r="O16" s="32">
        <v>52.0</v>
      </c>
      <c r="P16" s="32">
        <v>205.0</v>
      </c>
      <c r="Q16" s="134">
        <v>73.48</v>
      </c>
    </row>
    <row r="17">
      <c r="A17" s="32" t="s">
        <v>738</v>
      </c>
      <c r="B17" s="115" t="s">
        <v>739</v>
      </c>
      <c r="C17" s="112">
        <v>7200.0</v>
      </c>
      <c r="D17" s="135">
        <v>0.188</v>
      </c>
      <c r="E17" s="32">
        <v>41.0</v>
      </c>
      <c r="F17" s="54">
        <v>0.403</v>
      </c>
      <c r="G17" s="32">
        <v>19.0</v>
      </c>
      <c r="H17" s="61">
        <v>58.76</v>
      </c>
      <c r="I17" s="32">
        <v>58.0</v>
      </c>
      <c r="J17" s="98">
        <v>21.21</v>
      </c>
      <c r="K17" s="32">
        <v>23.0</v>
      </c>
      <c r="L17" s="63">
        <v>4.63</v>
      </c>
      <c r="M17" s="32">
        <v>16.0</v>
      </c>
      <c r="N17" s="136">
        <v>16.59</v>
      </c>
      <c r="O17" s="32">
        <v>56.0</v>
      </c>
      <c r="P17" s="32">
        <v>213.0</v>
      </c>
      <c r="Q17" s="137">
        <v>72.44</v>
      </c>
    </row>
    <row r="18">
      <c r="A18" s="32" t="s">
        <v>100</v>
      </c>
      <c r="B18" s="34">
        <v>2.0</v>
      </c>
      <c r="C18" s="138">
        <v>10300.0</v>
      </c>
      <c r="D18" s="139">
        <v>0.599</v>
      </c>
      <c r="E18" s="32">
        <v>8.0</v>
      </c>
      <c r="F18" s="140">
        <v>0.155</v>
      </c>
      <c r="G18" s="32">
        <v>43.0</v>
      </c>
      <c r="H18" s="141">
        <v>56.04</v>
      </c>
      <c r="I18" s="32">
        <v>101.0</v>
      </c>
      <c r="J18" s="40">
        <v>22.22</v>
      </c>
      <c r="K18" s="32">
        <v>7.0</v>
      </c>
      <c r="L18" s="49">
        <v>4.61</v>
      </c>
      <c r="M18" s="32">
        <v>8.0</v>
      </c>
      <c r="N18" s="142">
        <v>16.88</v>
      </c>
      <c r="O18" s="32">
        <v>65.0</v>
      </c>
      <c r="P18" s="32">
        <v>232.0</v>
      </c>
      <c r="Q18" s="143">
        <v>69.99</v>
      </c>
    </row>
    <row r="19">
      <c r="A19" s="32" t="s">
        <v>741</v>
      </c>
      <c r="B19" s="115" t="s">
        <v>742</v>
      </c>
      <c r="C19" s="80">
        <v>6800.0</v>
      </c>
      <c r="D19" s="144">
        <v>0.014</v>
      </c>
      <c r="E19" s="32">
        <v>68.0</v>
      </c>
      <c r="F19" s="145">
        <v>0.326</v>
      </c>
      <c r="G19" s="32">
        <v>28.0</v>
      </c>
      <c r="H19" s="146">
        <v>60.0</v>
      </c>
      <c r="I19" s="32">
        <v>34.0</v>
      </c>
      <c r="J19" s="147">
        <v>19.59</v>
      </c>
      <c r="K19" s="32">
        <v>69.0</v>
      </c>
      <c r="L19" s="148">
        <v>4.64</v>
      </c>
      <c r="M19" s="32">
        <v>19.0</v>
      </c>
      <c r="N19" s="149">
        <v>15.16</v>
      </c>
      <c r="O19" s="32">
        <v>14.0</v>
      </c>
      <c r="P19" s="32">
        <v>232.0</v>
      </c>
      <c r="Q19" s="143">
        <v>69.99</v>
      </c>
    </row>
    <row r="20">
      <c r="A20" s="32" t="s">
        <v>743</v>
      </c>
      <c r="B20" s="34" t="s">
        <v>648</v>
      </c>
      <c r="C20" s="150">
        <v>6600.0</v>
      </c>
      <c r="D20" s="151">
        <v>0.268</v>
      </c>
      <c r="E20" s="32">
        <v>32.0</v>
      </c>
      <c r="F20" s="101">
        <v>0.082</v>
      </c>
      <c r="G20" s="32">
        <v>53.0</v>
      </c>
      <c r="H20" s="152">
        <v>59.04</v>
      </c>
      <c r="I20" s="32">
        <v>52.0</v>
      </c>
      <c r="J20" s="153">
        <v>20.91</v>
      </c>
      <c r="K20" s="32">
        <v>30.0</v>
      </c>
      <c r="L20" s="154">
        <v>4.6</v>
      </c>
      <c r="M20" s="32">
        <v>7.0</v>
      </c>
      <c r="N20" s="155">
        <v>16.67</v>
      </c>
      <c r="O20" s="32">
        <v>60.0</v>
      </c>
      <c r="P20" s="32">
        <v>234.0</v>
      </c>
      <c r="Q20" s="156">
        <v>69.73</v>
      </c>
    </row>
    <row r="21">
      <c r="A21" s="32" t="s">
        <v>745</v>
      </c>
      <c r="B21" s="52" t="s">
        <v>746</v>
      </c>
      <c r="C21" s="80">
        <v>6800.0</v>
      </c>
      <c r="D21" s="157">
        <v>0.114</v>
      </c>
      <c r="E21" s="32">
        <v>48.0</v>
      </c>
      <c r="F21" s="158">
        <v>0.087</v>
      </c>
      <c r="G21" s="32">
        <v>51.0</v>
      </c>
      <c r="H21" s="159">
        <v>58.95</v>
      </c>
      <c r="I21" s="32">
        <v>56.0</v>
      </c>
      <c r="J21" s="55">
        <v>21.31</v>
      </c>
      <c r="K21" s="32">
        <v>22.0</v>
      </c>
      <c r="L21" s="160">
        <v>4.66</v>
      </c>
      <c r="M21" s="32">
        <v>32.0</v>
      </c>
      <c r="N21" s="161">
        <v>16.03</v>
      </c>
      <c r="O21" s="32">
        <v>37.0</v>
      </c>
      <c r="P21" s="32">
        <v>246.0</v>
      </c>
      <c r="Q21" s="162">
        <v>68.17</v>
      </c>
    </row>
    <row r="22">
      <c r="A22" s="32" t="s">
        <v>748</v>
      </c>
      <c r="B22" s="88" t="s">
        <v>634</v>
      </c>
      <c r="C22" s="80">
        <v>6800.0</v>
      </c>
      <c r="D22" s="163">
        <v>-0.092</v>
      </c>
      <c r="E22" s="32">
        <v>83.0</v>
      </c>
      <c r="F22" s="164">
        <v>0.149</v>
      </c>
      <c r="G22" s="32">
        <v>44.0</v>
      </c>
      <c r="H22" s="165">
        <v>59.77</v>
      </c>
      <c r="I22" s="32">
        <v>39.0</v>
      </c>
      <c r="J22" s="166">
        <v>22.31</v>
      </c>
      <c r="K22" s="32">
        <v>6.0</v>
      </c>
      <c r="L22" s="49">
        <v>4.61</v>
      </c>
      <c r="M22" s="32">
        <v>8.0</v>
      </c>
      <c r="N22" s="167">
        <v>17.0</v>
      </c>
      <c r="O22" s="32">
        <v>69.0</v>
      </c>
      <c r="P22" s="32">
        <v>249.0</v>
      </c>
      <c r="Q22" s="168">
        <v>67.79</v>
      </c>
    </row>
    <row r="23">
      <c r="A23" s="32" t="s">
        <v>255</v>
      </c>
      <c r="B23" s="52" t="s">
        <v>575</v>
      </c>
      <c r="C23" s="169">
        <v>7800.0</v>
      </c>
      <c r="D23" s="170">
        <v>0.431</v>
      </c>
      <c r="E23" s="32">
        <v>17.0</v>
      </c>
      <c r="F23" s="111">
        <v>0.063</v>
      </c>
      <c r="G23" s="32">
        <v>57.0</v>
      </c>
      <c r="H23" s="171">
        <v>54.31</v>
      </c>
      <c r="I23" s="32">
        <v>118.0</v>
      </c>
      <c r="J23" s="153">
        <v>20.92</v>
      </c>
      <c r="K23" s="32">
        <v>29.0</v>
      </c>
      <c r="L23" s="49">
        <v>4.61</v>
      </c>
      <c r="M23" s="32">
        <v>8.0</v>
      </c>
      <c r="N23" s="172">
        <v>16.09</v>
      </c>
      <c r="O23" s="32">
        <v>38.0</v>
      </c>
      <c r="P23" s="32">
        <v>267.0</v>
      </c>
      <c r="Q23" s="173">
        <v>65.46</v>
      </c>
    </row>
    <row r="24">
      <c r="A24" s="32" t="s">
        <v>556</v>
      </c>
      <c r="B24" s="88" t="s">
        <v>634</v>
      </c>
      <c r="C24" s="174">
        <v>8200.0</v>
      </c>
      <c r="D24" s="175">
        <v>0.135</v>
      </c>
      <c r="E24" s="32">
        <v>46.0</v>
      </c>
      <c r="F24" s="176">
        <v>0.293</v>
      </c>
      <c r="G24" s="32">
        <v>31.0</v>
      </c>
      <c r="H24" s="144">
        <v>58.2</v>
      </c>
      <c r="I24" s="32">
        <v>68.0</v>
      </c>
      <c r="J24" s="177">
        <v>20.95</v>
      </c>
      <c r="K24" s="32">
        <v>28.0</v>
      </c>
      <c r="L24" s="93">
        <v>4.67</v>
      </c>
      <c r="M24" s="32">
        <v>42.0</v>
      </c>
      <c r="N24" s="136">
        <v>16.59</v>
      </c>
      <c r="O24" s="32">
        <v>56.0</v>
      </c>
      <c r="P24" s="32">
        <v>271.0</v>
      </c>
      <c r="Q24" s="178">
        <v>64.94</v>
      </c>
    </row>
    <row r="25">
      <c r="A25" s="32" t="s">
        <v>750</v>
      </c>
      <c r="B25" s="88" t="s">
        <v>634</v>
      </c>
      <c r="C25" s="142">
        <v>6900.0</v>
      </c>
      <c r="D25" s="179">
        <v>0.323</v>
      </c>
      <c r="E25" s="32">
        <v>28.0</v>
      </c>
      <c r="F25" s="180">
        <v>-0.15</v>
      </c>
      <c r="G25" s="32">
        <v>84.0</v>
      </c>
      <c r="H25" s="181">
        <v>58.99</v>
      </c>
      <c r="I25" s="32">
        <v>54.0</v>
      </c>
      <c r="J25" s="146">
        <v>20.45</v>
      </c>
      <c r="K25" s="32">
        <v>41.0</v>
      </c>
      <c r="L25" s="160">
        <v>4.66</v>
      </c>
      <c r="M25" s="32">
        <v>32.0</v>
      </c>
      <c r="N25" s="160">
        <v>15.9</v>
      </c>
      <c r="O25" s="32">
        <v>34.0</v>
      </c>
      <c r="P25" s="32">
        <v>273.0</v>
      </c>
      <c r="Q25" s="182">
        <v>64.68</v>
      </c>
    </row>
    <row r="26">
      <c r="A26" s="32" t="s">
        <v>752</v>
      </c>
      <c r="B26" s="34" t="s">
        <v>527</v>
      </c>
      <c r="C26" s="150">
        <v>6600.0</v>
      </c>
      <c r="D26" s="183">
        <v>0.438</v>
      </c>
      <c r="E26" s="32">
        <v>16.0</v>
      </c>
      <c r="F26" s="184">
        <v>0.373</v>
      </c>
      <c r="G26" s="32">
        <v>23.0</v>
      </c>
      <c r="H26" s="185">
        <v>54.85</v>
      </c>
      <c r="I26" s="32">
        <v>111.0</v>
      </c>
      <c r="J26" s="186">
        <v>21.97</v>
      </c>
      <c r="K26" s="32">
        <v>10.0</v>
      </c>
      <c r="L26" s="142">
        <v>4.7</v>
      </c>
      <c r="M26" s="32">
        <v>64.0</v>
      </c>
      <c r="N26" s="187">
        <v>16.58</v>
      </c>
      <c r="O26" s="32">
        <v>54.0</v>
      </c>
      <c r="P26" s="32">
        <v>278.0</v>
      </c>
      <c r="Q26" s="188">
        <v>64.03</v>
      </c>
    </row>
    <row r="27">
      <c r="A27" s="32" t="s">
        <v>413</v>
      </c>
      <c r="B27" s="88" t="s">
        <v>634</v>
      </c>
      <c r="C27" s="53">
        <v>7600.0</v>
      </c>
      <c r="D27" s="56">
        <v>-0.042</v>
      </c>
      <c r="E27" s="32">
        <v>78.0</v>
      </c>
      <c r="F27" s="189">
        <v>0.117</v>
      </c>
      <c r="G27" s="32">
        <v>48.0</v>
      </c>
      <c r="H27" s="190">
        <v>60.71</v>
      </c>
      <c r="I27" s="32">
        <v>23.0</v>
      </c>
      <c r="J27" s="191">
        <v>20.57</v>
      </c>
      <c r="K27" s="32">
        <v>39.0</v>
      </c>
      <c r="L27" s="112">
        <v>4.71</v>
      </c>
      <c r="M27" s="32">
        <v>72.0</v>
      </c>
      <c r="N27" s="192">
        <v>15.47</v>
      </c>
      <c r="O27" s="32">
        <v>19.0</v>
      </c>
      <c r="P27" s="32">
        <v>279.0</v>
      </c>
      <c r="Q27" s="193">
        <v>63.91</v>
      </c>
    </row>
    <row r="28">
      <c r="A28" s="32" t="s">
        <v>371</v>
      </c>
      <c r="B28" s="34" t="s">
        <v>753</v>
      </c>
      <c r="C28" s="194">
        <v>8900.0</v>
      </c>
      <c r="D28" s="195">
        <v>0.623</v>
      </c>
      <c r="E28" s="32">
        <v>6.0</v>
      </c>
      <c r="F28" s="196">
        <v>0.123</v>
      </c>
      <c r="G28" s="32">
        <v>47.0</v>
      </c>
      <c r="H28" s="81">
        <v>57.82</v>
      </c>
      <c r="I28" s="32">
        <v>75.0</v>
      </c>
      <c r="J28" s="197">
        <v>21.37</v>
      </c>
      <c r="K28" s="32">
        <v>20.0</v>
      </c>
      <c r="L28" s="198">
        <v>4.75</v>
      </c>
      <c r="M28" s="32">
        <v>105.0</v>
      </c>
      <c r="N28" s="199">
        <v>15.74</v>
      </c>
      <c r="O28" s="32">
        <v>27.0</v>
      </c>
      <c r="P28" s="32">
        <v>280.0</v>
      </c>
      <c r="Q28" s="200">
        <v>63.78</v>
      </c>
    </row>
    <row r="29">
      <c r="A29" s="32" t="s">
        <v>756</v>
      </c>
      <c r="B29" s="88" t="s">
        <v>634</v>
      </c>
      <c r="C29" s="201">
        <v>7100.0</v>
      </c>
      <c r="D29" s="97">
        <v>0.363</v>
      </c>
      <c r="E29" s="32">
        <v>23.0</v>
      </c>
      <c r="F29" s="202">
        <v>0.199</v>
      </c>
      <c r="G29" s="32">
        <v>40.0</v>
      </c>
      <c r="H29" s="135">
        <v>59.52</v>
      </c>
      <c r="I29" s="32">
        <v>46.0</v>
      </c>
      <c r="J29" s="203">
        <v>19.14</v>
      </c>
      <c r="K29" s="32">
        <v>75.0</v>
      </c>
      <c r="L29" s="148">
        <v>4.64</v>
      </c>
      <c r="M29" s="32">
        <v>19.0</v>
      </c>
      <c r="N29" s="204">
        <v>17.28</v>
      </c>
      <c r="O29" s="32">
        <v>79.0</v>
      </c>
      <c r="P29" s="32">
        <v>282.0</v>
      </c>
      <c r="Q29" s="205">
        <v>63.52</v>
      </c>
    </row>
    <row r="30">
      <c r="A30" s="32" t="s">
        <v>366</v>
      </c>
      <c r="B30" s="52" t="s">
        <v>575</v>
      </c>
      <c r="C30" s="206">
        <v>8000.0</v>
      </c>
      <c r="D30" s="207">
        <v>0.083</v>
      </c>
      <c r="E30" s="32">
        <v>52.0</v>
      </c>
      <c r="F30" s="208">
        <v>0.433</v>
      </c>
      <c r="G30" s="32">
        <v>17.0</v>
      </c>
      <c r="H30" s="209">
        <v>56.53</v>
      </c>
      <c r="I30" s="32">
        <v>95.0</v>
      </c>
      <c r="J30" s="210">
        <v>21.57</v>
      </c>
      <c r="K30" s="32">
        <v>15.0</v>
      </c>
      <c r="L30" s="211">
        <v>4.68</v>
      </c>
      <c r="M30" s="32">
        <v>50.0</v>
      </c>
      <c r="N30" s="213">
        <v>16.52</v>
      </c>
      <c r="O30" s="32">
        <v>53.0</v>
      </c>
      <c r="P30" s="32">
        <v>282.0</v>
      </c>
      <c r="Q30" s="205">
        <v>63.52</v>
      </c>
    </row>
    <row r="31">
      <c r="A31" s="32" t="s">
        <v>757</v>
      </c>
      <c r="B31" s="34" t="s">
        <v>527</v>
      </c>
      <c r="C31" s="142">
        <v>6900.0</v>
      </c>
      <c r="D31" s="214">
        <v>0.506</v>
      </c>
      <c r="E31" s="32">
        <v>14.0</v>
      </c>
      <c r="F31" s="215">
        <v>-0.411</v>
      </c>
      <c r="G31" s="32">
        <v>111.0</v>
      </c>
      <c r="H31" s="216">
        <v>59.68</v>
      </c>
      <c r="I31" s="32">
        <v>42.0</v>
      </c>
      <c r="J31" s="108">
        <v>20.85</v>
      </c>
      <c r="K31" s="32">
        <v>32.0</v>
      </c>
      <c r="L31" s="85">
        <v>4.58</v>
      </c>
      <c r="M31" s="32">
        <v>3.0</v>
      </c>
      <c r="N31" s="204">
        <v>17.31</v>
      </c>
      <c r="O31" s="32">
        <v>80.0</v>
      </c>
      <c r="P31" s="32">
        <v>282.0</v>
      </c>
      <c r="Q31" s="205">
        <v>63.52</v>
      </c>
    </row>
    <row r="32">
      <c r="A32" s="32" t="s">
        <v>758</v>
      </c>
      <c r="B32" s="34" t="s">
        <v>622</v>
      </c>
      <c r="C32" s="217">
        <v>7300.0</v>
      </c>
      <c r="D32" s="218">
        <v>0.284</v>
      </c>
      <c r="E32" s="32">
        <v>30.0</v>
      </c>
      <c r="F32" s="219">
        <v>0.095</v>
      </c>
      <c r="G32" s="32">
        <v>49.0</v>
      </c>
      <c r="H32" s="147">
        <v>58.06</v>
      </c>
      <c r="I32" s="32">
        <v>70.0</v>
      </c>
      <c r="J32" s="146">
        <v>20.45</v>
      </c>
      <c r="K32" s="32">
        <v>41.0</v>
      </c>
      <c r="L32" s="160">
        <v>4.66</v>
      </c>
      <c r="M32" s="32">
        <v>32.0</v>
      </c>
      <c r="N32" s="220">
        <v>16.84</v>
      </c>
      <c r="O32" s="32">
        <v>63.0</v>
      </c>
      <c r="P32" s="32">
        <v>285.0</v>
      </c>
      <c r="Q32" s="221">
        <v>63.13</v>
      </c>
    </row>
    <row r="33">
      <c r="A33" s="32" t="s">
        <v>759</v>
      </c>
      <c r="B33" s="88" t="s">
        <v>634</v>
      </c>
      <c r="C33" s="142">
        <v>6900.0</v>
      </c>
      <c r="D33" s="90">
        <v>0.05</v>
      </c>
      <c r="E33" s="32">
        <v>62.0</v>
      </c>
      <c r="F33" s="116">
        <v>0.019</v>
      </c>
      <c r="G33" s="32">
        <v>60.0</v>
      </c>
      <c r="H33" s="196">
        <v>59.73</v>
      </c>
      <c r="I33" s="32">
        <v>41.0</v>
      </c>
      <c r="J33" s="222">
        <v>18.92</v>
      </c>
      <c r="K33" s="32">
        <v>82.0</v>
      </c>
      <c r="L33" s="70">
        <v>4.65</v>
      </c>
      <c r="M33" s="32">
        <v>22.0</v>
      </c>
      <c r="N33" s="120">
        <v>15.54</v>
      </c>
      <c r="O33" s="32">
        <v>21.0</v>
      </c>
      <c r="P33" s="32">
        <v>288.0</v>
      </c>
      <c r="Q33" s="223">
        <v>62.74</v>
      </c>
    </row>
    <row r="34">
      <c r="A34" s="32" t="s">
        <v>760</v>
      </c>
      <c r="B34" s="88" t="s">
        <v>634</v>
      </c>
      <c r="C34" s="150">
        <v>6600.0</v>
      </c>
      <c r="D34" s="224">
        <v>-0.216</v>
      </c>
      <c r="E34" s="32">
        <v>97.0</v>
      </c>
      <c r="F34" s="190">
        <v>0.219</v>
      </c>
      <c r="G34" s="32">
        <v>39.0</v>
      </c>
      <c r="H34" s="225">
        <v>59.48</v>
      </c>
      <c r="I34" s="32">
        <v>48.0</v>
      </c>
      <c r="J34" s="102">
        <v>20.83</v>
      </c>
      <c r="K34" s="32">
        <v>33.0</v>
      </c>
      <c r="L34" s="160">
        <v>4.66</v>
      </c>
      <c r="M34" s="32">
        <v>32.0</v>
      </c>
      <c r="N34" s="226">
        <v>16.25</v>
      </c>
      <c r="O34" s="32">
        <v>43.0</v>
      </c>
      <c r="P34" s="32">
        <v>292.0</v>
      </c>
      <c r="Q34" s="227">
        <v>62.22</v>
      </c>
    </row>
    <row r="35">
      <c r="A35" s="32" t="s">
        <v>417</v>
      </c>
      <c r="B35" s="52" t="s">
        <v>575</v>
      </c>
      <c r="C35" s="217">
        <v>7300.0</v>
      </c>
      <c r="D35" s="228">
        <v>0.51</v>
      </c>
      <c r="E35" s="32">
        <v>13.0</v>
      </c>
      <c r="F35" s="84">
        <v>0.223</v>
      </c>
      <c r="G35" s="32">
        <v>38.0</v>
      </c>
      <c r="H35" s="229">
        <v>54.79</v>
      </c>
      <c r="I35" s="32">
        <v>113.0</v>
      </c>
      <c r="J35" s="225">
        <v>20.22</v>
      </c>
      <c r="K35" s="32">
        <v>46.0</v>
      </c>
      <c r="L35" s="93">
        <v>4.67</v>
      </c>
      <c r="M35" s="32">
        <v>42.0</v>
      </c>
      <c r="N35" s="230">
        <v>16.21</v>
      </c>
      <c r="O35" s="32">
        <v>41.0</v>
      </c>
      <c r="P35" s="32">
        <v>293.0</v>
      </c>
      <c r="Q35" s="231">
        <v>62.09</v>
      </c>
    </row>
    <row r="36">
      <c r="A36" s="32" t="s">
        <v>337</v>
      </c>
      <c r="B36" s="52" t="s">
        <v>761</v>
      </c>
      <c r="C36" s="232">
        <v>8800.0</v>
      </c>
      <c r="D36" s="233">
        <v>-0.068</v>
      </c>
      <c r="E36" s="32">
        <v>81.0</v>
      </c>
      <c r="F36" s="116">
        <v>0.018</v>
      </c>
      <c r="G36" s="32">
        <v>61.0</v>
      </c>
      <c r="H36" s="160">
        <v>60.2</v>
      </c>
      <c r="I36" s="32">
        <v>30.0</v>
      </c>
      <c r="J36" s="179">
        <v>20.67</v>
      </c>
      <c r="K36" s="32">
        <v>36.0</v>
      </c>
      <c r="L36" s="160">
        <v>4.66</v>
      </c>
      <c r="M36" s="32">
        <v>32.0</v>
      </c>
      <c r="N36" s="187">
        <v>16.58</v>
      </c>
      <c r="O36" s="32">
        <v>54.0</v>
      </c>
      <c r="P36" s="32">
        <v>294.0</v>
      </c>
      <c r="Q36" s="231">
        <v>61.96</v>
      </c>
    </row>
    <row r="37">
      <c r="A37" s="32" t="s">
        <v>403</v>
      </c>
      <c r="B37" s="88" t="s">
        <v>634</v>
      </c>
      <c r="C37" s="80">
        <v>6800.0</v>
      </c>
      <c r="D37" s="234">
        <v>0.104</v>
      </c>
      <c r="E37" s="32">
        <v>50.0</v>
      </c>
      <c r="F37" s="171">
        <v>-0.401</v>
      </c>
      <c r="G37" s="32">
        <v>110.0</v>
      </c>
      <c r="H37" s="235">
        <v>63.4</v>
      </c>
      <c r="I37" s="32">
        <v>9.0</v>
      </c>
      <c r="J37" s="236">
        <v>20.09</v>
      </c>
      <c r="K37" s="32">
        <v>53.0</v>
      </c>
      <c r="L37" s="160">
        <v>4.66</v>
      </c>
      <c r="M37" s="32">
        <v>32.0</v>
      </c>
      <c r="N37" s="237">
        <v>16.24</v>
      </c>
      <c r="O37" s="32">
        <v>42.0</v>
      </c>
      <c r="P37" s="32">
        <v>296.0</v>
      </c>
      <c r="Q37" s="238">
        <v>61.71</v>
      </c>
    </row>
    <row r="38">
      <c r="A38" s="32" t="s">
        <v>762</v>
      </c>
      <c r="B38" s="88" t="s">
        <v>634</v>
      </c>
      <c r="C38" s="201">
        <v>7100.0</v>
      </c>
      <c r="D38" s="239">
        <v>0.653</v>
      </c>
      <c r="E38" s="32">
        <v>4.0</v>
      </c>
      <c r="F38" s="240">
        <v>0.421</v>
      </c>
      <c r="G38" s="32">
        <v>18.0</v>
      </c>
      <c r="H38" s="203">
        <v>56.82</v>
      </c>
      <c r="I38" s="32">
        <v>90.0</v>
      </c>
      <c r="J38" s="233">
        <v>19.33</v>
      </c>
      <c r="K38" s="32">
        <v>72.0</v>
      </c>
      <c r="L38" s="70">
        <v>4.65</v>
      </c>
      <c r="M38" s="32">
        <v>22.0</v>
      </c>
      <c r="N38" s="60">
        <v>17.84</v>
      </c>
      <c r="O38" s="32">
        <v>94.0</v>
      </c>
      <c r="P38" s="32">
        <v>300.0</v>
      </c>
      <c r="Q38" s="241">
        <v>61.19</v>
      </c>
    </row>
    <row r="39">
      <c r="A39" s="32" t="s">
        <v>763</v>
      </c>
      <c r="B39" s="88" t="s">
        <v>634</v>
      </c>
      <c r="C39" s="80">
        <v>6800.0</v>
      </c>
      <c r="D39" s="242">
        <v>-0.439</v>
      </c>
      <c r="E39" s="32">
        <v>112.0</v>
      </c>
      <c r="F39" s="243">
        <v>-0.051</v>
      </c>
      <c r="G39" s="32">
        <v>73.0</v>
      </c>
      <c r="H39" s="244">
        <v>62.68</v>
      </c>
      <c r="I39" s="32">
        <v>14.0</v>
      </c>
      <c r="J39" s="142">
        <v>19.71</v>
      </c>
      <c r="K39" s="32">
        <v>65.0</v>
      </c>
      <c r="L39" s="49">
        <v>4.61</v>
      </c>
      <c r="M39" s="32">
        <v>8.0</v>
      </c>
      <c r="N39" s="245">
        <v>15.86</v>
      </c>
      <c r="O39" s="32">
        <v>31.0</v>
      </c>
      <c r="P39" s="32">
        <v>303.0</v>
      </c>
      <c r="Q39" s="246">
        <v>60.8</v>
      </c>
    </row>
    <row r="40">
      <c r="A40" s="32" t="s">
        <v>257</v>
      </c>
      <c r="B40" s="34">
        <v>1.0</v>
      </c>
      <c r="C40" s="167">
        <v>7000.0</v>
      </c>
      <c r="D40" s="247">
        <v>0.343</v>
      </c>
      <c r="E40" s="32">
        <v>26.0</v>
      </c>
      <c r="F40" s="248">
        <v>0.33</v>
      </c>
      <c r="G40" s="32">
        <v>27.0</v>
      </c>
      <c r="H40" s="222">
        <v>56.17</v>
      </c>
      <c r="I40" s="32">
        <v>100.0</v>
      </c>
      <c r="J40" s="151">
        <v>20.49</v>
      </c>
      <c r="K40" s="32">
        <v>40.0</v>
      </c>
      <c r="L40" s="70">
        <v>4.65</v>
      </c>
      <c r="M40" s="32">
        <v>22.0</v>
      </c>
      <c r="N40" s="89">
        <v>17.62</v>
      </c>
      <c r="O40" s="32">
        <v>89.0</v>
      </c>
      <c r="P40" s="32">
        <v>304.0</v>
      </c>
      <c r="Q40" s="246">
        <v>60.67</v>
      </c>
    </row>
    <row r="41">
      <c r="A41" s="32" t="s">
        <v>450</v>
      </c>
      <c r="B41" s="34" t="s">
        <v>622</v>
      </c>
      <c r="C41" s="53">
        <v>7600.0</v>
      </c>
      <c r="D41" s="165">
        <v>0.22</v>
      </c>
      <c r="E41" s="32">
        <v>37.0</v>
      </c>
      <c r="F41" s="249">
        <v>0.079</v>
      </c>
      <c r="G41" s="32">
        <v>54.0</v>
      </c>
      <c r="H41" s="196">
        <v>59.74</v>
      </c>
      <c r="I41" s="32">
        <v>40.0</v>
      </c>
      <c r="J41" s="163">
        <v>19.23</v>
      </c>
      <c r="K41" s="32">
        <v>74.0</v>
      </c>
      <c r="L41" s="112">
        <v>4.71</v>
      </c>
      <c r="M41" s="32">
        <v>72.0</v>
      </c>
      <c r="N41" s="80">
        <v>15.79</v>
      </c>
      <c r="O41" s="32">
        <v>30.0</v>
      </c>
      <c r="P41" s="32">
        <v>307.0</v>
      </c>
      <c r="Q41" s="250">
        <v>60.28</v>
      </c>
    </row>
    <row r="42">
      <c r="A42" s="32" t="s">
        <v>764</v>
      </c>
      <c r="B42" s="52" t="s">
        <v>746</v>
      </c>
      <c r="C42" s="37">
        <v>6500.0</v>
      </c>
      <c r="D42" s="216">
        <v>0.206</v>
      </c>
      <c r="E42" s="32">
        <v>38.0</v>
      </c>
      <c r="F42" s="251">
        <v>-0.194</v>
      </c>
      <c r="G42" s="32">
        <v>88.0</v>
      </c>
      <c r="H42" s="164">
        <v>59.94</v>
      </c>
      <c r="I42" s="32">
        <v>36.0</v>
      </c>
      <c r="J42" s="123">
        <v>19.27</v>
      </c>
      <c r="K42" s="32">
        <v>73.0</v>
      </c>
      <c r="L42" s="252">
        <v>4.69</v>
      </c>
      <c r="M42" s="32">
        <v>57.0</v>
      </c>
      <c r="N42" s="253">
        <v>15.59</v>
      </c>
      <c r="O42" s="32">
        <v>24.0</v>
      </c>
      <c r="P42" s="32">
        <v>316.0</v>
      </c>
      <c r="Q42" s="254">
        <v>59.12</v>
      </c>
    </row>
    <row r="43">
      <c r="A43" s="32" t="s">
        <v>765</v>
      </c>
      <c r="B43" s="88" t="s">
        <v>634</v>
      </c>
      <c r="C43" s="49">
        <v>6700.0</v>
      </c>
      <c r="D43" s="255">
        <v>-0.369</v>
      </c>
      <c r="E43" s="32">
        <v>109.0</v>
      </c>
      <c r="F43" s="147">
        <v>-0.042</v>
      </c>
      <c r="G43" s="32">
        <v>70.0</v>
      </c>
      <c r="H43" s="54">
        <v>62.63</v>
      </c>
      <c r="I43" s="32">
        <v>15.0</v>
      </c>
      <c r="J43" s="141">
        <v>18.89</v>
      </c>
      <c r="K43" s="32">
        <v>86.0</v>
      </c>
      <c r="L43" s="160">
        <v>4.66</v>
      </c>
      <c r="M43" s="32">
        <v>32.0</v>
      </c>
      <c r="N43" s="49">
        <v>14.68</v>
      </c>
      <c r="O43" s="32">
        <v>10.0</v>
      </c>
      <c r="P43" s="32">
        <v>322.0</v>
      </c>
      <c r="Q43" s="256">
        <v>58.34</v>
      </c>
    </row>
    <row r="44">
      <c r="A44" s="32" t="s">
        <v>766</v>
      </c>
      <c r="B44" s="88" t="s">
        <v>634</v>
      </c>
      <c r="C44" s="80">
        <v>6800.0</v>
      </c>
      <c r="D44" s="118">
        <v>-0.03</v>
      </c>
      <c r="E44" s="32">
        <v>76.0</v>
      </c>
      <c r="F44" s="164">
        <v>0.148</v>
      </c>
      <c r="G44" s="32">
        <v>45.0</v>
      </c>
      <c r="H44" s="257">
        <v>64.44</v>
      </c>
      <c r="I44" s="32">
        <v>5.0</v>
      </c>
      <c r="J44" s="258">
        <v>18.68</v>
      </c>
      <c r="K44" s="32">
        <v>93.0</v>
      </c>
      <c r="L44" s="259">
        <v>4.74</v>
      </c>
      <c r="M44" s="32">
        <v>95.0</v>
      </c>
      <c r="N44" s="260">
        <v>14.51</v>
      </c>
      <c r="O44" s="32">
        <v>9.0</v>
      </c>
      <c r="P44" s="32">
        <v>323.0</v>
      </c>
      <c r="Q44" s="256">
        <v>58.21</v>
      </c>
    </row>
    <row r="45">
      <c r="A45" s="32" t="s">
        <v>768</v>
      </c>
      <c r="B45" s="115" t="s">
        <v>769</v>
      </c>
      <c r="C45" s="217">
        <v>7300.0</v>
      </c>
      <c r="D45" s="141">
        <v>-0.185</v>
      </c>
      <c r="E45" s="32">
        <v>94.0</v>
      </c>
      <c r="F45" s="261">
        <v>-0.043</v>
      </c>
      <c r="G45" s="32">
        <v>71.0</v>
      </c>
      <c r="H45" s="151">
        <v>60.11</v>
      </c>
      <c r="I45" s="32">
        <v>33.0</v>
      </c>
      <c r="J45" s="82">
        <v>20.61</v>
      </c>
      <c r="K45" s="32">
        <v>38.0</v>
      </c>
      <c r="L45" s="142">
        <v>4.7</v>
      </c>
      <c r="M45" s="32">
        <v>64.0</v>
      </c>
      <c r="N45" s="262">
        <v>15.57</v>
      </c>
      <c r="O45" s="32">
        <v>23.0</v>
      </c>
      <c r="P45" s="32">
        <v>323.0</v>
      </c>
      <c r="Q45" s="256">
        <v>58.21</v>
      </c>
    </row>
    <row r="46">
      <c r="A46" s="32" t="s">
        <v>436</v>
      </c>
      <c r="B46" s="115" t="s">
        <v>739</v>
      </c>
      <c r="C46" s="112">
        <v>7200.0</v>
      </c>
      <c r="D46" s="263">
        <v>-0.55</v>
      </c>
      <c r="E46" s="32">
        <v>117.0</v>
      </c>
      <c r="F46" s="197">
        <v>0.346</v>
      </c>
      <c r="G46" s="32">
        <v>24.0</v>
      </c>
      <c r="H46" s="264">
        <v>61.28</v>
      </c>
      <c r="I46" s="32">
        <v>20.0</v>
      </c>
      <c r="J46" s="103">
        <v>21.65</v>
      </c>
      <c r="K46" s="32">
        <v>13.0</v>
      </c>
      <c r="L46" s="53">
        <v>4.72</v>
      </c>
      <c r="M46" s="32">
        <v>81.0</v>
      </c>
      <c r="N46" s="167">
        <v>17.05</v>
      </c>
      <c r="O46" s="32">
        <v>71.0</v>
      </c>
      <c r="P46" s="32">
        <v>326.0</v>
      </c>
      <c r="Q46" s="265">
        <v>57.82</v>
      </c>
    </row>
    <row r="47">
      <c r="A47" s="32" t="s">
        <v>376</v>
      </c>
      <c r="B47" s="88" t="s">
        <v>634</v>
      </c>
      <c r="C47" s="128">
        <v>7700.0</v>
      </c>
      <c r="D47" s="135">
        <v>0.187</v>
      </c>
      <c r="E47" s="32">
        <v>42.0</v>
      </c>
      <c r="F47" s="56">
        <v>-0.08</v>
      </c>
      <c r="G47" s="32">
        <v>75.0</v>
      </c>
      <c r="H47" s="160">
        <v>60.18</v>
      </c>
      <c r="I47" s="32">
        <v>31.0</v>
      </c>
      <c r="J47" s="266">
        <v>21.56</v>
      </c>
      <c r="K47" s="32">
        <v>17.0</v>
      </c>
      <c r="L47" s="53">
        <v>4.72</v>
      </c>
      <c r="M47" s="32">
        <v>81.0</v>
      </c>
      <c r="N47" s="217">
        <v>17.44</v>
      </c>
      <c r="O47" s="32">
        <v>82.0</v>
      </c>
      <c r="P47" s="32">
        <v>328.0</v>
      </c>
      <c r="Q47" s="267">
        <v>57.57</v>
      </c>
    </row>
    <row r="48">
      <c r="A48" s="32" t="s">
        <v>421</v>
      </c>
      <c r="B48" s="88" t="s">
        <v>634</v>
      </c>
      <c r="C48" s="53">
        <v>7600.0</v>
      </c>
      <c r="D48" s="101">
        <v>0.158</v>
      </c>
      <c r="E48" s="32">
        <v>44.0</v>
      </c>
      <c r="F48" s="144">
        <v>-0.023</v>
      </c>
      <c r="G48" s="32">
        <v>68.0</v>
      </c>
      <c r="H48" s="268">
        <v>55.1</v>
      </c>
      <c r="I48" s="32">
        <v>108.0</v>
      </c>
      <c r="J48" s="37">
        <v>23.29</v>
      </c>
      <c r="K48" s="32">
        <v>1.0</v>
      </c>
      <c r="L48" s="55">
        <v>4.62</v>
      </c>
      <c r="M48" s="32">
        <v>14.0</v>
      </c>
      <c r="N48" s="60">
        <v>17.84</v>
      </c>
      <c r="O48" s="32">
        <v>94.0</v>
      </c>
      <c r="P48" s="32">
        <v>329.0</v>
      </c>
      <c r="Q48" s="269">
        <v>57.44</v>
      </c>
    </row>
    <row r="49">
      <c r="A49" s="32" t="s">
        <v>770</v>
      </c>
      <c r="B49" s="34" t="s">
        <v>622</v>
      </c>
      <c r="C49" s="80">
        <v>6800.0</v>
      </c>
      <c r="D49" s="251">
        <v>-0.156</v>
      </c>
      <c r="E49" s="32">
        <v>90.0</v>
      </c>
      <c r="F49" s="251">
        <v>-0.2</v>
      </c>
      <c r="G49" s="32">
        <v>89.0</v>
      </c>
      <c r="H49" s="139">
        <v>62.57</v>
      </c>
      <c r="I49" s="32">
        <v>16.0</v>
      </c>
      <c r="J49" s="225">
        <v>20.22</v>
      </c>
      <c r="K49" s="32">
        <v>46.0</v>
      </c>
      <c r="L49" s="211">
        <v>4.68</v>
      </c>
      <c r="M49" s="32">
        <v>50.0</v>
      </c>
      <c r="N49" s="93">
        <v>16.12</v>
      </c>
      <c r="O49" s="32">
        <v>39.0</v>
      </c>
      <c r="P49" s="32">
        <v>330.0</v>
      </c>
      <c r="Q49" s="269">
        <v>57.31</v>
      </c>
    </row>
    <row r="50">
      <c r="A50" s="32" t="s">
        <v>431</v>
      </c>
      <c r="B50" s="115" t="s">
        <v>695</v>
      </c>
      <c r="C50" s="60">
        <v>7500.0</v>
      </c>
      <c r="D50" s="142">
        <v>0.034</v>
      </c>
      <c r="E50" s="32">
        <v>64.0</v>
      </c>
      <c r="F50" s="270">
        <v>0.471</v>
      </c>
      <c r="G50" s="32">
        <v>10.0</v>
      </c>
      <c r="H50" s="271">
        <v>55.35</v>
      </c>
      <c r="I50" s="32">
        <v>106.0</v>
      </c>
      <c r="J50" s="56">
        <v>19.4</v>
      </c>
      <c r="K50" s="32">
        <v>71.0</v>
      </c>
      <c r="L50" s="160">
        <v>4.66</v>
      </c>
      <c r="M50" s="32">
        <v>32.0</v>
      </c>
      <c r="N50" s="272">
        <v>16.33</v>
      </c>
      <c r="O50" s="32">
        <v>47.0</v>
      </c>
      <c r="P50" s="32">
        <v>330.0</v>
      </c>
      <c r="Q50" s="269">
        <v>57.31</v>
      </c>
    </row>
    <row r="51">
      <c r="A51" s="32" t="s">
        <v>6</v>
      </c>
      <c r="B51" s="34" t="s">
        <v>478</v>
      </c>
      <c r="C51" s="273">
        <v>9000.0</v>
      </c>
      <c r="D51" s="82">
        <v>0.306</v>
      </c>
      <c r="E51" s="32">
        <v>29.0</v>
      </c>
      <c r="F51" s="274">
        <v>0.447</v>
      </c>
      <c r="G51" s="32">
        <v>16.0</v>
      </c>
      <c r="H51" s="224">
        <v>55.82</v>
      </c>
      <c r="I51" s="32">
        <v>104.0</v>
      </c>
      <c r="J51" s="157">
        <v>19.98</v>
      </c>
      <c r="K51" s="32">
        <v>58.0</v>
      </c>
      <c r="L51" s="70">
        <v>4.65</v>
      </c>
      <c r="M51" s="32">
        <v>22.0</v>
      </c>
      <c r="N51" s="73">
        <v>18.37</v>
      </c>
      <c r="O51" s="32">
        <v>108.0</v>
      </c>
      <c r="P51" s="32">
        <v>337.0</v>
      </c>
      <c r="Q51" s="275">
        <v>56.4</v>
      </c>
    </row>
    <row r="52">
      <c r="A52" s="32" t="s">
        <v>771</v>
      </c>
      <c r="B52" s="52" t="s">
        <v>761</v>
      </c>
      <c r="C52" s="167">
        <v>7000.0</v>
      </c>
      <c r="D52" s="144">
        <v>0.01</v>
      </c>
      <c r="E52" s="32">
        <v>69.0</v>
      </c>
      <c r="F52" s="276">
        <v>0.573</v>
      </c>
      <c r="G52" s="32">
        <v>4.0</v>
      </c>
      <c r="H52" s="236">
        <v>59.19</v>
      </c>
      <c r="I52" s="32">
        <v>51.0</v>
      </c>
      <c r="J52" s="277">
        <v>18.76</v>
      </c>
      <c r="K52" s="32">
        <v>90.0</v>
      </c>
      <c r="L52" s="53">
        <v>4.72</v>
      </c>
      <c r="M52" s="32">
        <v>81.0</v>
      </c>
      <c r="N52" s="78">
        <v>16.3</v>
      </c>
      <c r="O52" s="32">
        <v>45.0</v>
      </c>
      <c r="P52" s="32">
        <v>340.0</v>
      </c>
      <c r="Q52" s="278">
        <v>56.01</v>
      </c>
    </row>
    <row r="53">
      <c r="A53" s="32" t="s">
        <v>772</v>
      </c>
      <c r="B53" s="88" t="s">
        <v>634</v>
      </c>
      <c r="C53" s="142">
        <v>6900.0</v>
      </c>
      <c r="D53" s="76">
        <v>0.384</v>
      </c>
      <c r="E53" s="32">
        <v>19.0</v>
      </c>
      <c r="F53" s="125">
        <v>-0.31</v>
      </c>
      <c r="G53" s="32">
        <v>102.0</v>
      </c>
      <c r="H53" s="279">
        <v>56.22</v>
      </c>
      <c r="I53" s="32">
        <v>99.0</v>
      </c>
      <c r="J53" s="280">
        <v>22.15</v>
      </c>
      <c r="K53" s="32">
        <v>9.0</v>
      </c>
      <c r="L53" s="93">
        <v>4.67</v>
      </c>
      <c r="M53" s="32">
        <v>42.0</v>
      </c>
      <c r="N53" s="281">
        <v>17.09</v>
      </c>
      <c r="O53" s="32">
        <v>75.0</v>
      </c>
      <c r="P53" s="32">
        <v>346.0</v>
      </c>
      <c r="Q53" s="282">
        <v>55.24</v>
      </c>
    </row>
    <row r="54">
      <c r="A54" s="32" t="s">
        <v>687</v>
      </c>
      <c r="B54" s="88" t="s">
        <v>634</v>
      </c>
      <c r="C54" s="142">
        <v>6900.0</v>
      </c>
      <c r="D54" s="283">
        <v>0.571</v>
      </c>
      <c r="E54" s="32">
        <v>10.0</v>
      </c>
      <c r="F54" s="284">
        <v>0.533</v>
      </c>
      <c r="G54" s="32">
        <v>6.0</v>
      </c>
      <c r="H54" s="261">
        <v>57.91</v>
      </c>
      <c r="I54" s="32">
        <v>73.0</v>
      </c>
      <c r="J54" s="215">
        <v>18.25</v>
      </c>
      <c r="K54" s="32">
        <v>106.0</v>
      </c>
      <c r="L54" s="142">
        <v>4.7</v>
      </c>
      <c r="M54" s="32">
        <v>64.0</v>
      </c>
      <c r="N54" s="56">
        <v>17.57</v>
      </c>
      <c r="O54" s="32">
        <v>87.0</v>
      </c>
      <c r="P54" s="32">
        <v>346.0</v>
      </c>
      <c r="Q54" s="282">
        <v>55.24</v>
      </c>
    </row>
    <row r="55">
      <c r="A55" s="32" t="s">
        <v>274</v>
      </c>
      <c r="B55" s="34" t="s">
        <v>648</v>
      </c>
      <c r="C55" s="80">
        <v>6800.0</v>
      </c>
      <c r="D55" s="285">
        <v>0.272</v>
      </c>
      <c r="E55" s="32">
        <v>31.0</v>
      </c>
      <c r="F55" s="176">
        <v>0.295</v>
      </c>
      <c r="G55" s="32">
        <v>30.0</v>
      </c>
      <c r="H55" s="251">
        <v>56.45</v>
      </c>
      <c r="I55" s="32">
        <v>97.0</v>
      </c>
      <c r="J55" s="286">
        <v>20.11</v>
      </c>
      <c r="K55" s="32">
        <v>51.0</v>
      </c>
      <c r="L55" s="211">
        <v>4.68</v>
      </c>
      <c r="M55" s="32">
        <v>50.0</v>
      </c>
      <c r="N55" s="56">
        <v>17.58</v>
      </c>
      <c r="O55" s="32">
        <v>88.0</v>
      </c>
      <c r="P55" s="32">
        <v>347.0</v>
      </c>
      <c r="Q55" s="282">
        <v>55.11</v>
      </c>
    </row>
    <row r="56">
      <c r="A56" s="32" t="s">
        <v>773</v>
      </c>
      <c r="B56" s="88" t="s">
        <v>634</v>
      </c>
      <c r="C56" s="142">
        <v>6900.0</v>
      </c>
      <c r="D56" s="141">
        <v>-0.193</v>
      </c>
      <c r="E56" s="32">
        <v>95.0</v>
      </c>
      <c r="F56" s="234">
        <v>0.045</v>
      </c>
      <c r="G56" s="32">
        <v>59.0</v>
      </c>
      <c r="H56" s="287">
        <v>61.54</v>
      </c>
      <c r="I56" s="32">
        <v>19.0</v>
      </c>
      <c r="J56" s="288">
        <v>18.28</v>
      </c>
      <c r="K56" s="32">
        <v>105.0</v>
      </c>
      <c r="L56" s="93">
        <v>4.67</v>
      </c>
      <c r="M56" s="32">
        <v>42.0</v>
      </c>
      <c r="N56" s="289">
        <v>15.89</v>
      </c>
      <c r="O56" s="32">
        <v>33.0</v>
      </c>
      <c r="P56" s="32">
        <v>353.0</v>
      </c>
      <c r="Q56" s="290">
        <v>54.33</v>
      </c>
    </row>
    <row r="57">
      <c r="A57" s="32" t="s">
        <v>774</v>
      </c>
      <c r="B57" s="88" t="s">
        <v>634</v>
      </c>
      <c r="C57" s="49">
        <v>6700.0</v>
      </c>
      <c r="D57" s="291">
        <v>-0.426</v>
      </c>
      <c r="E57" s="32">
        <v>111.0</v>
      </c>
      <c r="F57" s="40">
        <v>0.532</v>
      </c>
      <c r="G57" s="32">
        <v>7.0</v>
      </c>
      <c r="H57" s="181">
        <v>58.99</v>
      </c>
      <c r="I57" s="32">
        <v>54.0</v>
      </c>
      <c r="J57" s="292">
        <v>17.9</v>
      </c>
      <c r="K57" s="32">
        <v>108.0</v>
      </c>
      <c r="L57" s="160">
        <v>4.66</v>
      </c>
      <c r="M57" s="32">
        <v>32.0</v>
      </c>
      <c r="N57" s="226">
        <v>16.26</v>
      </c>
      <c r="O57" s="32">
        <v>44.0</v>
      </c>
      <c r="P57" s="32">
        <v>356.0</v>
      </c>
      <c r="Q57" s="293">
        <v>53.94</v>
      </c>
    </row>
    <row r="58">
      <c r="A58" s="32" t="s">
        <v>223</v>
      </c>
      <c r="B58" s="34" t="s">
        <v>753</v>
      </c>
      <c r="C58" s="294">
        <v>8500.0</v>
      </c>
      <c r="D58" s="69">
        <v>0.469</v>
      </c>
      <c r="E58" s="32">
        <v>15.0</v>
      </c>
      <c r="F58" s="261">
        <v>-0.046</v>
      </c>
      <c r="G58" s="32">
        <v>72.0</v>
      </c>
      <c r="H58" s="203">
        <v>56.83</v>
      </c>
      <c r="I58" s="32">
        <v>89.0</v>
      </c>
      <c r="J58" s="283">
        <v>21.51</v>
      </c>
      <c r="K58" s="32">
        <v>18.0</v>
      </c>
      <c r="L58" s="211">
        <v>4.68</v>
      </c>
      <c r="M58" s="32">
        <v>50.0</v>
      </c>
      <c r="N58" s="295">
        <v>18.64</v>
      </c>
      <c r="O58" s="32">
        <v>112.0</v>
      </c>
      <c r="P58" s="32">
        <v>356.0</v>
      </c>
      <c r="Q58" s="293">
        <v>53.94</v>
      </c>
    </row>
    <row r="59">
      <c r="A59" s="32" t="s">
        <v>788</v>
      </c>
      <c r="B59" s="115" t="s">
        <v>789</v>
      </c>
      <c r="C59" s="80">
        <v>6800.0</v>
      </c>
      <c r="D59" s="92">
        <v>0.232</v>
      </c>
      <c r="E59" s="32">
        <v>34.0</v>
      </c>
      <c r="F59" s="255">
        <v>-0.424</v>
      </c>
      <c r="G59" s="32">
        <v>112.0</v>
      </c>
      <c r="H59" s="296">
        <v>60.58</v>
      </c>
      <c r="I59" s="32">
        <v>26.0</v>
      </c>
      <c r="J59" s="116">
        <v>19.83</v>
      </c>
      <c r="K59" s="32">
        <v>61.0</v>
      </c>
      <c r="L59" s="93">
        <v>4.67</v>
      </c>
      <c r="M59" s="32">
        <v>42.0</v>
      </c>
      <c r="N59" s="217">
        <v>17.44</v>
      </c>
      <c r="O59" s="32">
        <v>82.0</v>
      </c>
      <c r="P59" s="32">
        <v>357.0</v>
      </c>
      <c r="Q59" s="293">
        <v>53.81</v>
      </c>
    </row>
    <row r="60">
      <c r="A60" s="32" t="s">
        <v>346</v>
      </c>
      <c r="B60" s="88" t="s">
        <v>634</v>
      </c>
      <c r="C60" s="297">
        <v>8600.0</v>
      </c>
      <c r="D60" s="184">
        <v>0.564</v>
      </c>
      <c r="E60" s="32">
        <v>11.0</v>
      </c>
      <c r="F60" s="139">
        <v>0.398</v>
      </c>
      <c r="G60" s="32">
        <v>20.0</v>
      </c>
      <c r="H60" s="277">
        <v>55.65</v>
      </c>
      <c r="I60" s="32">
        <v>105.0</v>
      </c>
      <c r="J60" s="197">
        <v>21.37</v>
      </c>
      <c r="K60" s="32">
        <v>20.0</v>
      </c>
      <c r="L60" s="198">
        <v>4.75</v>
      </c>
      <c r="M60" s="32">
        <v>105.0</v>
      </c>
      <c r="N60" s="53">
        <v>17.95</v>
      </c>
      <c r="O60" s="32">
        <v>99.0</v>
      </c>
      <c r="P60" s="32">
        <v>360.0</v>
      </c>
      <c r="Q60" s="298">
        <v>53.43</v>
      </c>
    </row>
    <row r="61">
      <c r="A61" s="32" t="s">
        <v>342</v>
      </c>
      <c r="B61" s="88" t="s">
        <v>634</v>
      </c>
      <c r="C61" s="49">
        <v>6700.0</v>
      </c>
      <c r="D61" s="299">
        <v>0.359</v>
      </c>
      <c r="E61" s="32">
        <v>24.0</v>
      </c>
      <c r="F61" s="144">
        <v>-0.02</v>
      </c>
      <c r="G61" s="32">
        <v>66.0</v>
      </c>
      <c r="H61" s="233">
        <v>57.28</v>
      </c>
      <c r="I61" s="32">
        <v>83.0</v>
      </c>
      <c r="J61" s="224">
        <v>18.81</v>
      </c>
      <c r="K61" s="32">
        <v>89.0</v>
      </c>
      <c r="L61" s="142">
        <v>4.7</v>
      </c>
      <c r="M61" s="32">
        <v>64.0</v>
      </c>
      <c r="N61" s="300">
        <v>16.19</v>
      </c>
      <c r="O61" s="32">
        <v>40.0</v>
      </c>
      <c r="P61" s="32">
        <v>366.0</v>
      </c>
      <c r="Q61" s="301">
        <v>52.65</v>
      </c>
    </row>
    <row r="62">
      <c r="A62" s="32" t="s">
        <v>352</v>
      </c>
      <c r="B62" s="115">
        <v>75.0</v>
      </c>
      <c r="C62" s="302">
        <v>9100.0</v>
      </c>
      <c r="D62" s="288">
        <v>-0.346</v>
      </c>
      <c r="E62" s="32">
        <v>108.0</v>
      </c>
      <c r="F62" s="303">
        <v>0.45</v>
      </c>
      <c r="G62" s="32">
        <v>15.0</v>
      </c>
      <c r="H62" s="247">
        <v>60.67</v>
      </c>
      <c r="I62" s="32">
        <v>24.0</v>
      </c>
      <c r="J62" s="263">
        <v>17.53</v>
      </c>
      <c r="K62" s="32">
        <v>110.0</v>
      </c>
      <c r="L62" s="198">
        <v>4.75</v>
      </c>
      <c r="M62" s="32">
        <v>105.0</v>
      </c>
      <c r="N62" s="304">
        <v>15.06</v>
      </c>
      <c r="O62" s="32">
        <v>12.0</v>
      </c>
      <c r="P62" s="32">
        <v>374.0</v>
      </c>
      <c r="Q62" s="305">
        <v>51.61</v>
      </c>
    </row>
    <row r="63">
      <c r="A63" s="32" t="s">
        <v>405</v>
      </c>
      <c r="B63" s="34" t="s">
        <v>648</v>
      </c>
      <c r="C63" s="89">
        <v>7400.0</v>
      </c>
      <c r="D63" s="306">
        <v>-0.537</v>
      </c>
      <c r="E63" s="32">
        <v>116.0</v>
      </c>
      <c r="F63" s="307">
        <v>0.014</v>
      </c>
      <c r="G63" s="32">
        <v>63.0</v>
      </c>
      <c r="H63" s="96">
        <v>59.8</v>
      </c>
      <c r="I63" s="32">
        <v>38.0</v>
      </c>
      <c r="J63" s="92">
        <v>20.39</v>
      </c>
      <c r="K63" s="32">
        <v>43.0</v>
      </c>
      <c r="L63" s="252">
        <v>4.69</v>
      </c>
      <c r="M63" s="32">
        <v>57.0</v>
      </c>
      <c r="N63" s="136">
        <v>16.6</v>
      </c>
      <c r="O63" s="32">
        <v>59.0</v>
      </c>
      <c r="P63" s="32">
        <v>376.0</v>
      </c>
      <c r="Q63" s="309">
        <v>51.36</v>
      </c>
    </row>
    <row r="64">
      <c r="A64" s="32" t="s">
        <v>790</v>
      </c>
      <c r="B64" s="88" t="s">
        <v>634</v>
      </c>
      <c r="C64" s="49">
        <v>6700.0</v>
      </c>
      <c r="D64" s="219">
        <v>0.177</v>
      </c>
      <c r="E64" s="32">
        <v>43.0</v>
      </c>
      <c r="F64" s="181">
        <v>0.054</v>
      </c>
      <c r="G64" s="32">
        <v>58.0</v>
      </c>
      <c r="H64" s="209">
        <v>56.53</v>
      </c>
      <c r="I64" s="32">
        <v>95.0</v>
      </c>
      <c r="J64" s="311">
        <v>16.81</v>
      </c>
      <c r="K64" s="32">
        <v>124.0</v>
      </c>
      <c r="L64" s="70">
        <v>4.65</v>
      </c>
      <c r="M64" s="32">
        <v>22.0</v>
      </c>
      <c r="N64" s="130">
        <v>15.95</v>
      </c>
      <c r="O64" s="32">
        <v>35.0</v>
      </c>
      <c r="P64" s="32">
        <v>377.0</v>
      </c>
      <c r="Q64" s="309">
        <v>51.23</v>
      </c>
    </row>
    <row r="65">
      <c r="A65" s="32" t="s">
        <v>791</v>
      </c>
      <c r="B65" s="88" t="s">
        <v>634</v>
      </c>
      <c r="C65" s="37">
        <v>6500.0</v>
      </c>
      <c r="D65" s="207">
        <v>0.082</v>
      </c>
      <c r="E65" s="32">
        <v>54.0</v>
      </c>
      <c r="F65" s="123">
        <v>-0.126</v>
      </c>
      <c r="G65" s="32">
        <v>82.0</v>
      </c>
      <c r="H65" s="233">
        <v>57.31</v>
      </c>
      <c r="I65" s="32">
        <v>82.0</v>
      </c>
      <c r="J65" s="286">
        <v>20.11</v>
      </c>
      <c r="K65" s="32">
        <v>51.0</v>
      </c>
      <c r="L65" s="70">
        <v>4.65</v>
      </c>
      <c r="M65" s="32">
        <v>22.0</v>
      </c>
      <c r="N65" s="56">
        <v>17.53</v>
      </c>
      <c r="O65" s="32">
        <v>86.0</v>
      </c>
      <c r="P65" s="32">
        <v>377.0</v>
      </c>
      <c r="Q65" s="309">
        <v>51.23</v>
      </c>
    </row>
    <row r="66">
      <c r="A66" s="32" t="s">
        <v>792</v>
      </c>
      <c r="B66" s="88" t="s">
        <v>634</v>
      </c>
      <c r="C66" s="37">
        <v>6500.0</v>
      </c>
      <c r="D66" s="189">
        <v>0.202</v>
      </c>
      <c r="E66" s="32">
        <v>39.0</v>
      </c>
      <c r="F66" s="312">
        <v>-0.275</v>
      </c>
      <c r="G66" s="32">
        <v>99.0</v>
      </c>
      <c r="H66" s="313">
        <v>58.67</v>
      </c>
      <c r="I66" s="32">
        <v>60.0</v>
      </c>
      <c r="J66" s="234">
        <v>19.95</v>
      </c>
      <c r="K66" s="32">
        <v>59.0</v>
      </c>
      <c r="L66" s="142">
        <v>4.7</v>
      </c>
      <c r="M66" s="32">
        <v>64.0</v>
      </c>
      <c r="N66" s="136">
        <v>16.59</v>
      </c>
      <c r="O66" s="32">
        <v>56.0</v>
      </c>
      <c r="P66" s="32">
        <v>377.0</v>
      </c>
      <c r="Q66" s="309">
        <v>51.23</v>
      </c>
    </row>
    <row r="67">
      <c r="A67" s="32" t="s">
        <v>194</v>
      </c>
      <c r="B67" s="52" t="s">
        <v>575</v>
      </c>
      <c r="C67" s="80">
        <v>6800.0</v>
      </c>
      <c r="D67" s="116">
        <v>0.066</v>
      </c>
      <c r="E67" s="32">
        <v>58.0</v>
      </c>
      <c r="F67" s="292">
        <v>-0.509</v>
      </c>
      <c r="G67" s="32">
        <v>117.0</v>
      </c>
      <c r="H67" s="144">
        <v>58.17</v>
      </c>
      <c r="I67" s="32">
        <v>69.0</v>
      </c>
      <c r="J67" s="219">
        <v>20.19</v>
      </c>
      <c r="K67" s="32">
        <v>48.0</v>
      </c>
      <c r="L67" s="70">
        <v>4.65</v>
      </c>
      <c r="M67" s="32">
        <v>22.0</v>
      </c>
      <c r="N67" s="314">
        <v>16.87</v>
      </c>
      <c r="O67" s="32">
        <v>64.0</v>
      </c>
      <c r="P67" s="32">
        <v>378.0</v>
      </c>
      <c r="Q67" s="316">
        <v>51.1</v>
      </c>
    </row>
    <row r="68">
      <c r="A68" s="32" t="s">
        <v>793</v>
      </c>
      <c r="B68" s="88" t="s">
        <v>634</v>
      </c>
      <c r="C68" s="80">
        <v>6800.0</v>
      </c>
      <c r="D68" s="317">
        <v>-0.053</v>
      </c>
      <c r="E68" s="32">
        <v>80.0</v>
      </c>
      <c r="F68" s="318">
        <v>-0.263</v>
      </c>
      <c r="G68" s="32">
        <v>97.0</v>
      </c>
      <c r="H68" s="179">
        <v>60.54</v>
      </c>
      <c r="I68" s="32">
        <v>27.0</v>
      </c>
      <c r="J68" s="319">
        <v>18.52</v>
      </c>
      <c r="K68" s="32">
        <v>97.0</v>
      </c>
      <c r="L68" s="252">
        <v>4.69</v>
      </c>
      <c r="M68" s="32">
        <v>57.0</v>
      </c>
      <c r="N68" s="320">
        <v>15.63</v>
      </c>
      <c r="O68" s="32">
        <v>25.0</v>
      </c>
      <c r="P68" s="32">
        <v>383.0</v>
      </c>
      <c r="Q68" s="321">
        <v>50.45</v>
      </c>
    </row>
    <row r="69">
      <c r="A69" s="32" t="s">
        <v>794</v>
      </c>
      <c r="B69" s="115" t="s">
        <v>769</v>
      </c>
      <c r="C69" s="150">
        <v>6600.0</v>
      </c>
      <c r="D69" s="90">
        <v>0.051</v>
      </c>
      <c r="E69" s="32">
        <v>61.0</v>
      </c>
      <c r="F69" s="175">
        <v>0.069</v>
      </c>
      <c r="G69" s="32">
        <v>56.0</v>
      </c>
      <c r="H69" s="142">
        <v>58.36</v>
      </c>
      <c r="I69" s="32">
        <v>65.0</v>
      </c>
      <c r="J69" s="323">
        <v>17.32</v>
      </c>
      <c r="K69" s="32">
        <v>114.0</v>
      </c>
      <c r="L69" s="112">
        <v>4.71</v>
      </c>
      <c r="M69" s="32">
        <v>72.0</v>
      </c>
      <c r="N69" s="324">
        <v>15.25</v>
      </c>
      <c r="O69" s="32">
        <v>17.0</v>
      </c>
      <c r="P69" s="32">
        <v>385.0</v>
      </c>
      <c r="Q69" s="321">
        <v>50.19</v>
      </c>
    </row>
    <row r="70">
      <c r="A70" s="32" t="s">
        <v>795</v>
      </c>
      <c r="B70" s="88" t="s">
        <v>634</v>
      </c>
      <c r="C70" s="150">
        <v>6600.0</v>
      </c>
      <c r="D70" s="251">
        <v>-0.149</v>
      </c>
      <c r="E70" s="32">
        <v>87.0</v>
      </c>
      <c r="F70" s="62">
        <v>-0.183</v>
      </c>
      <c r="G70" s="32">
        <v>87.0</v>
      </c>
      <c r="H70" s="325">
        <v>65.89</v>
      </c>
      <c r="I70" s="32">
        <v>3.0</v>
      </c>
      <c r="J70" s="326">
        <v>18.38</v>
      </c>
      <c r="K70" s="32">
        <v>102.0</v>
      </c>
      <c r="L70" s="198">
        <v>4.75</v>
      </c>
      <c r="M70" s="32">
        <v>105.0</v>
      </c>
      <c r="N70" s="77">
        <v>14.18</v>
      </c>
      <c r="O70" s="32">
        <v>7.0</v>
      </c>
      <c r="P70" s="32">
        <v>391.0</v>
      </c>
      <c r="Q70" s="327">
        <v>49.42</v>
      </c>
    </row>
    <row r="71">
      <c r="A71" s="32" t="s">
        <v>82</v>
      </c>
      <c r="B71" s="52" t="s">
        <v>746</v>
      </c>
      <c r="C71" s="328">
        <v>9400.0</v>
      </c>
      <c r="D71" s="329">
        <v>0.726</v>
      </c>
      <c r="E71" s="32">
        <v>3.0</v>
      </c>
      <c r="F71" s="180">
        <v>-0.143</v>
      </c>
      <c r="G71" s="32">
        <v>83.0</v>
      </c>
      <c r="H71" s="330">
        <v>53.8</v>
      </c>
      <c r="I71" s="32">
        <v>122.0</v>
      </c>
      <c r="J71" s="101">
        <v>20.12</v>
      </c>
      <c r="K71" s="32">
        <v>50.0</v>
      </c>
      <c r="L71" s="148">
        <v>4.64</v>
      </c>
      <c r="M71" s="32">
        <v>19.0</v>
      </c>
      <c r="N71" s="273">
        <v>20.12</v>
      </c>
      <c r="O71" s="32">
        <v>122.0</v>
      </c>
      <c r="P71" s="32">
        <v>399.0</v>
      </c>
      <c r="Q71" s="331">
        <v>48.38</v>
      </c>
    </row>
    <row r="72">
      <c r="A72" s="32" t="s">
        <v>796</v>
      </c>
      <c r="B72" s="34" t="s">
        <v>753</v>
      </c>
      <c r="C72" s="60">
        <v>7500.0</v>
      </c>
      <c r="D72" s="147">
        <v>0.003</v>
      </c>
      <c r="E72" s="32">
        <v>70.0</v>
      </c>
      <c r="F72" s="123">
        <v>-0.121</v>
      </c>
      <c r="G72" s="32">
        <v>81.0</v>
      </c>
      <c r="H72" s="332">
        <v>59.57</v>
      </c>
      <c r="I72" s="32">
        <v>45.0</v>
      </c>
      <c r="J72" s="333">
        <v>17.86</v>
      </c>
      <c r="K72" s="32">
        <v>109.0</v>
      </c>
      <c r="L72" s="211">
        <v>4.68</v>
      </c>
      <c r="M72" s="32">
        <v>50.0</v>
      </c>
      <c r="N72" s="286">
        <v>16.43</v>
      </c>
      <c r="O72" s="32">
        <v>50.0</v>
      </c>
      <c r="P72" s="32">
        <v>405.0</v>
      </c>
      <c r="Q72" s="334">
        <v>47.6</v>
      </c>
    </row>
    <row r="73">
      <c r="A73" s="32" t="s">
        <v>388</v>
      </c>
      <c r="B73" s="115" t="s">
        <v>742</v>
      </c>
      <c r="C73" s="217">
        <v>7300.0</v>
      </c>
      <c r="D73" s="258">
        <v>-0.236</v>
      </c>
      <c r="E73" s="32">
        <v>101.0</v>
      </c>
      <c r="F73" s="335">
        <v>0.142</v>
      </c>
      <c r="G73" s="32">
        <v>46.0</v>
      </c>
      <c r="H73" s="336">
        <v>54.71</v>
      </c>
      <c r="I73" s="32">
        <v>115.0</v>
      </c>
      <c r="J73" s="283">
        <v>21.5</v>
      </c>
      <c r="K73" s="32">
        <v>19.0</v>
      </c>
      <c r="L73" s="259">
        <v>4.74</v>
      </c>
      <c r="M73" s="32">
        <v>95.0</v>
      </c>
      <c r="N73" s="245">
        <v>15.86</v>
      </c>
      <c r="O73" s="32">
        <v>31.0</v>
      </c>
      <c r="P73" s="32">
        <v>407.0</v>
      </c>
      <c r="Q73" s="338">
        <v>47.35</v>
      </c>
    </row>
    <row r="74">
      <c r="A74" s="32" t="s">
        <v>797</v>
      </c>
      <c r="B74" s="88" t="s">
        <v>634</v>
      </c>
      <c r="C74" s="150">
        <v>6600.0</v>
      </c>
      <c r="D74" s="243">
        <v>-0.014</v>
      </c>
      <c r="E74" s="32">
        <v>73.0</v>
      </c>
      <c r="F74" s="180">
        <v>-0.152</v>
      </c>
      <c r="G74" s="32">
        <v>85.0</v>
      </c>
      <c r="H74" s="184">
        <v>62.36</v>
      </c>
      <c r="I74" s="32">
        <v>17.0</v>
      </c>
      <c r="J74" s="339">
        <v>16.89</v>
      </c>
      <c r="K74" s="32">
        <v>123.0</v>
      </c>
      <c r="L74" s="259">
        <v>4.74</v>
      </c>
      <c r="M74" s="32">
        <v>95.0</v>
      </c>
      <c r="N74" s="340">
        <v>15.22</v>
      </c>
      <c r="O74" s="32">
        <v>16.0</v>
      </c>
      <c r="P74" s="32">
        <v>409.0</v>
      </c>
      <c r="Q74" s="338">
        <v>47.09</v>
      </c>
    </row>
    <row r="75">
      <c r="A75" s="32" t="s">
        <v>798</v>
      </c>
      <c r="B75" s="88" t="s">
        <v>634</v>
      </c>
      <c r="C75" s="206">
        <v>8000.0</v>
      </c>
      <c r="D75" s="108">
        <v>0.375</v>
      </c>
      <c r="E75" s="32">
        <v>21.0</v>
      </c>
      <c r="F75" s="147">
        <v>-0.031</v>
      </c>
      <c r="G75" s="32">
        <v>69.0</v>
      </c>
      <c r="H75" s="229">
        <v>54.8</v>
      </c>
      <c r="I75" s="32">
        <v>112.0</v>
      </c>
      <c r="J75" s="103">
        <v>21.67</v>
      </c>
      <c r="K75" s="32">
        <v>12.0</v>
      </c>
      <c r="L75" s="206">
        <v>4.73</v>
      </c>
      <c r="M75" s="32">
        <v>91.0</v>
      </c>
      <c r="N75" s="341">
        <v>18.73</v>
      </c>
      <c r="O75" s="32">
        <v>113.0</v>
      </c>
      <c r="P75" s="32">
        <v>418.0</v>
      </c>
      <c r="Q75" s="342">
        <v>45.92</v>
      </c>
    </row>
    <row r="76">
      <c r="A76" s="32" t="s">
        <v>799</v>
      </c>
      <c r="B76" s="88" t="s">
        <v>634</v>
      </c>
      <c r="C76" s="142">
        <v>6900.0</v>
      </c>
      <c r="D76" s="268">
        <v>-0.271</v>
      </c>
      <c r="E76" s="32">
        <v>104.0</v>
      </c>
      <c r="F76" s="224">
        <v>-0.259</v>
      </c>
      <c r="G76" s="32">
        <v>96.0</v>
      </c>
      <c r="H76" s="343">
        <v>62.2</v>
      </c>
      <c r="I76" s="32">
        <v>18.0</v>
      </c>
      <c r="J76" s="222">
        <v>18.91</v>
      </c>
      <c r="K76" s="32">
        <v>83.0</v>
      </c>
      <c r="L76" s="206">
        <v>4.73</v>
      </c>
      <c r="M76" s="32">
        <v>91.0</v>
      </c>
      <c r="N76" s="344">
        <v>15.71</v>
      </c>
      <c r="O76" s="32">
        <v>26.0</v>
      </c>
      <c r="P76" s="32">
        <v>418.0</v>
      </c>
      <c r="Q76" s="342">
        <v>45.92</v>
      </c>
    </row>
    <row r="77">
      <c r="A77" s="32" t="s">
        <v>443</v>
      </c>
      <c r="B77" s="88" t="s">
        <v>634</v>
      </c>
      <c r="C77" s="37">
        <v>6500.0</v>
      </c>
      <c r="D77" s="345">
        <v>-0.818</v>
      </c>
      <c r="E77" s="32">
        <v>126.0</v>
      </c>
      <c r="F77" s="210">
        <v>0.392</v>
      </c>
      <c r="G77" s="32">
        <v>21.0</v>
      </c>
      <c r="H77" s="104">
        <v>58.45</v>
      </c>
      <c r="I77" s="32">
        <v>64.0</v>
      </c>
      <c r="J77" s="219">
        <v>20.18</v>
      </c>
      <c r="K77" s="32">
        <v>49.0</v>
      </c>
      <c r="L77" s="112">
        <v>4.71</v>
      </c>
      <c r="M77" s="32">
        <v>72.0</v>
      </c>
      <c r="N77" s="60">
        <v>17.84</v>
      </c>
      <c r="O77" s="32">
        <v>94.0</v>
      </c>
      <c r="P77" s="32">
        <v>426.0</v>
      </c>
      <c r="Q77" s="346">
        <v>44.89</v>
      </c>
    </row>
    <row r="78">
      <c r="A78" s="32" t="s">
        <v>800</v>
      </c>
      <c r="B78" s="52" t="s">
        <v>746</v>
      </c>
      <c r="C78" s="89">
        <v>7400.0</v>
      </c>
      <c r="D78" s="347">
        <v>-0.688</v>
      </c>
      <c r="E78" s="32">
        <v>122.0</v>
      </c>
      <c r="F78" s="47">
        <v>0.164</v>
      </c>
      <c r="G78" s="32">
        <v>42.0</v>
      </c>
      <c r="H78" s="225">
        <v>59.5</v>
      </c>
      <c r="I78" s="32">
        <v>47.0</v>
      </c>
      <c r="J78" s="348">
        <v>18.32</v>
      </c>
      <c r="K78" s="32">
        <v>103.0</v>
      </c>
      <c r="L78" s="211">
        <v>4.68</v>
      </c>
      <c r="M78" s="32">
        <v>50.0</v>
      </c>
      <c r="N78" s="349">
        <v>16.73</v>
      </c>
      <c r="O78" s="32">
        <v>62.0</v>
      </c>
      <c r="P78" s="32">
        <v>426.0</v>
      </c>
      <c r="Q78" s="346">
        <v>44.89</v>
      </c>
    </row>
    <row r="79">
      <c r="A79" s="32" t="s">
        <v>749</v>
      </c>
      <c r="B79" s="88" t="s">
        <v>634</v>
      </c>
      <c r="C79" s="49">
        <v>6700.0</v>
      </c>
      <c r="D79" s="251">
        <v>-0.157</v>
      </c>
      <c r="E79" s="32">
        <v>91.0</v>
      </c>
      <c r="F79" s="144">
        <v>-0.02</v>
      </c>
      <c r="G79" s="32">
        <v>66.0</v>
      </c>
      <c r="H79" s="118">
        <v>57.69</v>
      </c>
      <c r="I79" s="32">
        <v>78.0</v>
      </c>
      <c r="J79" s="147">
        <v>19.6</v>
      </c>
      <c r="K79" s="32">
        <v>68.0</v>
      </c>
      <c r="L79" s="252">
        <v>4.69</v>
      </c>
      <c r="M79" s="32">
        <v>57.0</v>
      </c>
      <c r="N79" s="167">
        <v>16.98</v>
      </c>
      <c r="O79" s="32">
        <v>68.0</v>
      </c>
      <c r="P79" s="32">
        <v>428.0</v>
      </c>
      <c r="Q79" s="346">
        <v>44.63</v>
      </c>
    </row>
    <row r="80">
      <c r="A80" s="32" t="s">
        <v>801</v>
      </c>
      <c r="B80" s="88" t="s">
        <v>634</v>
      </c>
      <c r="C80" s="142">
        <v>6900.0</v>
      </c>
      <c r="D80" s="339">
        <v>-0.721</v>
      </c>
      <c r="E80" s="32">
        <v>124.0</v>
      </c>
      <c r="F80" s="101">
        <v>0.085</v>
      </c>
      <c r="G80" s="32">
        <v>52.0</v>
      </c>
      <c r="H80" s="116">
        <v>58.63</v>
      </c>
      <c r="I80" s="32">
        <v>61.0</v>
      </c>
      <c r="J80" s="314">
        <v>19.69</v>
      </c>
      <c r="K80" s="32">
        <v>66.0</v>
      </c>
      <c r="L80" s="211">
        <v>4.68</v>
      </c>
      <c r="M80" s="32">
        <v>50.0</v>
      </c>
      <c r="N80" s="112">
        <v>17.37</v>
      </c>
      <c r="O80" s="32">
        <v>81.0</v>
      </c>
      <c r="P80" s="32">
        <v>434.0</v>
      </c>
      <c r="Q80" s="350">
        <v>43.85</v>
      </c>
    </row>
    <row r="81">
      <c r="A81" s="32" t="s">
        <v>802</v>
      </c>
      <c r="B81" s="88" t="s">
        <v>634</v>
      </c>
      <c r="C81" s="49">
        <v>6700.0</v>
      </c>
      <c r="D81" s="351">
        <v>0.58</v>
      </c>
      <c r="E81" s="32">
        <v>9.0</v>
      </c>
      <c r="F81" s="352">
        <v>0.09</v>
      </c>
      <c r="G81" s="32">
        <v>50.0</v>
      </c>
      <c r="H81" s="330">
        <v>53.75</v>
      </c>
      <c r="I81" s="32">
        <v>123.0</v>
      </c>
      <c r="J81" s="96">
        <v>20.35</v>
      </c>
      <c r="K81" s="32">
        <v>45.0</v>
      </c>
      <c r="L81" s="259">
        <v>4.74</v>
      </c>
      <c r="M81" s="32">
        <v>95.0</v>
      </c>
      <c r="N81" s="259">
        <v>19.05</v>
      </c>
      <c r="O81" s="32">
        <v>118.0</v>
      </c>
      <c r="P81" s="32">
        <v>440.0</v>
      </c>
      <c r="Q81" s="354">
        <v>43.08</v>
      </c>
    </row>
    <row r="82">
      <c r="A82" s="32" t="s">
        <v>803</v>
      </c>
      <c r="B82" s="88" t="s">
        <v>634</v>
      </c>
      <c r="C82" s="37">
        <v>6500.0</v>
      </c>
      <c r="D82" s="355">
        <v>-0.42</v>
      </c>
      <c r="E82" s="32">
        <v>110.0</v>
      </c>
      <c r="F82" s="98">
        <v>0.316</v>
      </c>
      <c r="G82" s="32">
        <v>29.0</v>
      </c>
      <c r="H82" s="141">
        <v>56.04</v>
      </c>
      <c r="I82" s="32">
        <v>101.0</v>
      </c>
      <c r="J82" s="202">
        <v>20.65</v>
      </c>
      <c r="K82" s="32">
        <v>37.0</v>
      </c>
      <c r="L82" s="93">
        <v>4.67</v>
      </c>
      <c r="M82" s="32">
        <v>42.0</v>
      </c>
      <c r="N82" s="302">
        <v>20.29</v>
      </c>
      <c r="O82" s="32">
        <v>124.0</v>
      </c>
      <c r="P82" s="32">
        <v>443.0</v>
      </c>
      <c r="Q82" s="357">
        <v>42.69</v>
      </c>
    </row>
    <row r="83">
      <c r="A83" s="32" t="s">
        <v>804</v>
      </c>
      <c r="B83" s="52" t="s">
        <v>575</v>
      </c>
      <c r="C83" s="37">
        <v>6500.0</v>
      </c>
      <c r="D83" s="140">
        <v>0.261</v>
      </c>
      <c r="E83" s="32">
        <v>33.0</v>
      </c>
      <c r="F83" s="297">
        <v>-0.345</v>
      </c>
      <c r="G83" s="32">
        <v>106.0</v>
      </c>
      <c r="H83" s="358">
        <v>55.87</v>
      </c>
      <c r="I83" s="32">
        <v>103.0</v>
      </c>
      <c r="J83" s="210">
        <v>21.57</v>
      </c>
      <c r="K83" s="32">
        <v>15.0</v>
      </c>
      <c r="L83" s="259">
        <v>4.74</v>
      </c>
      <c r="M83" s="32">
        <v>95.0</v>
      </c>
      <c r="N83" s="89">
        <v>17.65</v>
      </c>
      <c r="O83" s="32">
        <v>91.0</v>
      </c>
      <c r="P83" s="32">
        <v>443.0</v>
      </c>
      <c r="Q83" s="357">
        <v>42.69</v>
      </c>
    </row>
    <row r="84">
      <c r="A84" s="32" t="s">
        <v>396</v>
      </c>
      <c r="B84" s="88" t="s">
        <v>634</v>
      </c>
      <c r="C84" s="360">
        <v>8400.0</v>
      </c>
      <c r="D84" s="361">
        <v>-0.753</v>
      </c>
      <c r="E84" s="32">
        <v>125.0</v>
      </c>
      <c r="F84" s="97">
        <v>0.23</v>
      </c>
      <c r="G84" s="32">
        <v>37.0</v>
      </c>
      <c r="H84" s="189">
        <v>59.64</v>
      </c>
      <c r="I84" s="32">
        <v>43.0</v>
      </c>
      <c r="J84" s="313">
        <v>19.85</v>
      </c>
      <c r="K84" s="32">
        <v>60.0</v>
      </c>
      <c r="L84" s="273">
        <v>4.76</v>
      </c>
      <c r="M84" s="32">
        <v>114.0</v>
      </c>
      <c r="N84" s="142">
        <v>16.91</v>
      </c>
      <c r="O84" s="32">
        <v>66.0</v>
      </c>
      <c r="P84" s="32">
        <v>445.0</v>
      </c>
      <c r="Q84" s="357">
        <v>42.43</v>
      </c>
    </row>
    <row r="85">
      <c r="A85" s="32" t="s">
        <v>805</v>
      </c>
      <c r="B85" s="34" t="s">
        <v>806</v>
      </c>
      <c r="C85" s="150">
        <v>6600.0</v>
      </c>
      <c r="D85" s="251">
        <v>-0.151</v>
      </c>
      <c r="E85" s="32">
        <v>88.0</v>
      </c>
      <c r="F85" s="233">
        <v>-0.115</v>
      </c>
      <c r="G85" s="32">
        <v>78.0</v>
      </c>
      <c r="H85" s="362">
        <v>56.69</v>
      </c>
      <c r="I85" s="32">
        <v>92.0</v>
      </c>
      <c r="J85" s="277">
        <v>18.76</v>
      </c>
      <c r="K85" s="32">
        <v>90.0</v>
      </c>
      <c r="L85" s="53">
        <v>4.72</v>
      </c>
      <c r="M85" s="32">
        <v>81.0</v>
      </c>
      <c r="N85" s="148">
        <v>15.38</v>
      </c>
      <c r="O85" s="32">
        <v>18.0</v>
      </c>
      <c r="P85" s="32">
        <v>447.0</v>
      </c>
      <c r="Q85" s="363">
        <v>42.17</v>
      </c>
    </row>
    <row r="86">
      <c r="A86" s="32" t="s">
        <v>807</v>
      </c>
      <c r="B86" s="115" t="s">
        <v>739</v>
      </c>
      <c r="C86" s="167">
        <v>7000.0</v>
      </c>
      <c r="D86" s="96">
        <v>0.229</v>
      </c>
      <c r="E86" s="32">
        <v>35.0</v>
      </c>
      <c r="F86" s="364">
        <v>-1.017</v>
      </c>
      <c r="G86" s="32">
        <v>128.0</v>
      </c>
      <c r="H86" s="103">
        <v>62.71</v>
      </c>
      <c r="I86" s="32">
        <v>13.0</v>
      </c>
      <c r="J86" s="365">
        <v>17.18</v>
      </c>
      <c r="K86" s="32">
        <v>118.0</v>
      </c>
      <c r="L86" s="53">
        <v>4.72</v>
      </c>
      <c r="M86" s="32">
        <v>81.0</v>
      </c>
      <c r="N86" s="201">
        <v>17.18</v>
      </c>
      <c r="O86" s="32">
        <v>77.0</v>
      </c>
      <c r="P86" s="32">
        <v>452.0</v>
      </c>
      <c r="Q86" s="366">
        <v>41.52</v>
      </c>
    </row>
    <row r="87">
      <c r="A87" s="32" t="s">
        <v>808</v>
      </c>
      <c r="B87" s="52" t="s">
        <v>545</v>
      </c>
      <c r="C87" s="37">
        <v>6500.0</v>
      </c>
      <c r="D87" s="314">
        <v>0.023</v>
      </c>
      <c r="E87" s="32">
        <v>67.0</v>
      </c>
      <c r="F87" s="141">
        <v>-0.231</v>
      </c>
      <c r="G87" s="32">
        <v>93.0</v>
      </c>
      <c r="H87" s="279">
        <v>56.32</v>
      </c>
      <c r="I87" s="32">
        <v>98.0</v>
      </c>
      <c r="J87" s="170">
        <v>21.04</v>
      </c>
      <c r="K87" s="32">
        <v>26.0</v>
      </c>
      <c r="L87" s="259">
        <v>4.74</v>
      </c>
      <c r="M87" s="32">
        <v>95.0</v>
      </c>
      <c r="N87" s="281">
        <v>17.12</v>
      </c>
      <c r="O87" s="32">
        <v>76.0</v>
      </c>
      <c r="P87" s="32">
        <v>455.0</v>
      </c>
      <c r="Q87" s="367">
        <v>41.14</v>
      </c>
    </row>
    <row r="88">
      <c r="A88" s="32" t="s">
        <v>809</v>
      </c>
      <c r="B88" s="88" t="s">
        <v>634</v>
      </c>
      <c r="C88" s="142">
        <v>6900.0</v>
      </c>
      <c r="D88" s="358">
        <v>-0.197</v>
      </c>
      <c r="E88" s="32">
        <v>96.0</v>
      </c>
      <c r="F88" s="279">
        <v>-0.207</v>
      </c>
      <c r="G88" s="32">
        <v>90.0</v>
      </c>
      <c r="H88" s="146">
        <v>60.0</v>
      </c>
      <c r="I88" s="32">
        <v>34.0</v>
      </c>
      <c r="J88" s="368">
        <v>17.23</v>
      </c>
      <c r="K88" s="32">
        <v>116.0</v>
      </c>
      <c r="L88" s="112">
        <v>4.71</v>
      </c>
      <c r="M88" s="32">
        <v>72.0</v>
      </c>
      <c r="N88" s="101">
        <v>16.39</v>
      </c>
      <c r="O88" s="32">
        <v>48.0</v>
      </c>
      <c r="P88" s="32">
        <v>456.0</v>
      </c>
      <c r="Q88" s="367">
        <v>41.01</v>
      </c>
    </row>
    <row r="89">
      <c r="A89" s="32" t="s">
        <v>810</v>
      </c>
      <c r="B89" s="88" t="s">
        <v>634</v>
      </c>
      <c r="C89" s="112">
        <v>7200.0</v>
      </c>
      <c r="D89" s="234">
        <v>0.108</v>
      </c>
      <c r="E89" s="32">
        <v>49.0</v>
      </c>
      <c r="F89" s="297">
        <v>-0.344</v>
      </c>
      <c r="G89" s="32">
        <v>105.0</v>
      </c>
      <c r="H89" s="147">
        <v>58.04</v>
      </c>
      <c r="I89" s="32">
        <v>72.0</v>
      </c>
      <c r="J89" s="144">
        <v>19.66</v>
      </c>
      <c r="K89" s="32">
        <v>67.0</v>
      </c>
      <c r="L89" s="252">
        <v>4.69</v>
      </c>
      <c r="M89" s="32">
        <v>57.0</v>
      </c>
      <c r="N89" s="295">
        <v>18.61</v>
      </c>
      <c r="O89" s="32">
        <v>111.0</v>
      </c>
      <c r="P89" s="32">
        <v>461.0</v>
      </c>
      <c r="Q89" s="369">
        <v>40.36</v>
      </c>
    </row>
    <row r="90">
      <c r="A90" s="32" t="s">
        <v>811</v>
      </c>
      <c r="B90" s="88" t="s">
        <v>634</v>
      </c>
      <c r="C90" s="80">
        <v>6800.0</v>
      </c>
      <c r="D90" s="370">
        <v>0.64</v>
      </c>
      <c r="E90" s="32">
        <v>5.0</v>
      </c>
      <c r="F90" s="330">
        <v>-0.457</v>
      </c>
      <c r="G90" s="32">
        <v>113.0</v>
      </c>
      <c r="H90" s="371">
        <v>53.99</v>
      </c>
      <c r="I90" s="32">
        <v>120.0</v>
      </c>
      <c r="J90" s="62">
        <v>19.07</v>
      </c>
      <c r="K90" s="32">
        <v>79.0</v>
      </c>
      <c r="L90" s="93">
        <v>4.67</v>
      </c>
      <c r="M90" s="32">
        <v>42.0</v>
      </c>
      <c r="N90" s="128">
        <v>18.06</v>
      </c>
      <c r="O90" s="32">
        <v>102.0</v>
      </c>
      <c r="P90" s="32">
        <v>461.0</v>
      </c>
      <c r="Q90" s="369">
        <v>40.36</v>
      </c>
    </row>
    <row r="91">
      <c r="A91" s="32" t="s">
        <v>812</v>
      </c>
      <c r="B91" s="88" t="s">
        <v>634</v>
      </c>
      <c r="C91" s="167">
        <v>7000.0</v>
      </c>
      <c r="D91" s="207">
        <v>0.083</v>
      </c>
      <c r="E91" s="32">
        <v>52.0</v>
      </c>
      <c r="F91" s="123">
        <v>-0.119</v>
      </c>
      <c r="G91" s="32">
        <v>79.0</v>
      </c>
      <c r="H91" s="68">
        <v>56.99</v>
      </c>
      <c r="I91" s="32">
        <v>85.0</v>
      </c>
      <c r="J91" s="142">
        <v>19.73</v>
      </c>
      <c r="K91" s="32">
        <v>64.0</v>
      </c>
      <c r="L91" s="53">
        <v>4.72</v>
      </c>
      <c r="M91" s="32">
        <v>81.0</v>
      </c>
      <c r="N91" s="73">
        <v>18.39</v>
      </c>
      <c r="O91" s="32">
        <v>109.0</v>
      </c>
      <c r="P91" s="32">
        <v>470.0</v>
      </c>
      <c r="Q91" s="372">
        <v>39.19</v>
      </c>
    </row>
    <row r="92">
      <c r="A92" s="32" t="s">
        <v>813</v>
      </c>
      <c r="B92" s="88" t="s">
        <v>634</v>
      </c>
      <c r="C92" s="37">
        <v>6500.0</v>
      </c>
      <c r="D92" s="142">
        <v>0.032</v>
      </c>
      <c r="E92" s="32">
        <v>65.0</v>
      </c>
      <c r="F92" s="271">
        <v>-0.289</v>
      </c>
      <c r="G92" s="32">
        <v>100.0</v>
      </c>
      <c r="H92" s="286">
        <v>59.26</v>
      </c>
      <c r="I92" s="32">
        <v>50.0</v>
      </c>
      <c r="J92" s="373">
        <v>17.06</v>
      </c>
      <c r="K92" s="32">
        <v>119.0</v>
      </c>
      <c r="L92" s="206">
        <v>4.73</v>
      </c>
      <c r="M92" s="32">
        <v>91.0</v>
      </c>
      <c r="N92" s="101">
        <v>16.4</v>
      </c>
      <c r="O92" s="32">
        <v>49.0</v>
      </c>
      <c r="P92" s="32">
        <v>474.0</v>
      </c>
      <c r="Q92" s="374">
        <v>38.68</v>
      </c>
    </row>
    <row r="93">
      <c r="A93" s="32" t="s">
        <v>814</v>
      </c>
      <c r="B93" s="52" t="s">
        <v>591</v>
      </c>
      <c r="C93" s="142">
        <v>6900.0</v>
      </c>
      <c r="D93" s="365">
        <v>-0.643</v>
      </c>
      <c r="E93" s="32">
        <v>120.0</v>
      </c>
      <c r="F93" s="224">
        <v>-0.258</v>
      </c>
      <c r="G93" s="32">
        <v>95.0</v>
      </c>
      <c r="H93" s="375">
        <v>63.7</v>
      </c>
      <c r="I93" s="32">
        <v>8.0</v>
      </c>
      <c r="J93" s="376">
        <v>17.26</v>
      </c>
      <c r="K93" s="32">
        <v>115.0</v>
      </c>
      <c r="L93" s="142">
        <v>4.7</v>
      </c>
      <c r="M93" s="32">
        <v>64.0</v>
      </c>
      <c r="N93" s="167">
        <v>17.06</v>
      </c>
      <c r="O93" s="32">
        <v>73.0</v>
      </c>
      <c r="P93" s="32">
        <v>475.0</v>
      </c>
      <c r="Q93" s="377">
        <v>38.55</v>
      </c>
    </row>
    <row r="94">
      <c r="A94" s="32" t="s">
        <v>815</v>
      </c>
      <c r="B94" s="88" t="s">
        <v>634</v>
      </c>
      <c r="C94" s="60">
        <v>7500.0</v>
      </c>
      <c r="D94" s="118">
        <v>-0.038</v>
      </c>
      <c r="E94" s="32">
        <v>77.0</v>
      </c>
      <c r="F94" s="326">
        <v>-0.363</v>
      </c>
      <c r="G94" s="32">
        <v>107.0</v>
      </c>
      <c r="H94" s="378">
        <v>60.63</v>
      </c>
      <c r="I94" s="32">
        <v>25.0</v>
      </c>
      <c r="J94" s="379">
        <v>16.94</v>
      </c>
      <c r="K94" s="32">
        <v>120.0</v>
      </c>
      <c r="L94" s="380">
        <v>4.79</v>
      </c>
      <c r="M94" s="32">
        <v>120.0</v>
      </c>
      <c r="N94" s="58">
        <v>15.77</v>
      </c>
      <c r="O94" s="32">
        <v>29.0</v>
      </c>
      <c r="P94" s="32">
        <v>478.0</v>
      </c>
      <c r="Q94" s="377">
        <v>38.16</v>
      </c>
    </row>
    <row r="95">
      <c r="A95" s="32" t="s">
        <v>816</v>
      </c>
      <c r="B95" s="88" t="s">
        <v>634</v>
      </c>
      <c r="C95" s="49">
        <v>6700.0</v>
      </c>
      <c r="D95" s="261">
        <v>-0.008</v>
      </c>
      <c r="E95" s="32">
        <v>72.0</v>
      </c>
      <c r="F95" s="56">
        <v>-0.088</v>
      </c>
      <c r="G95" s="32">
        <v>76.0</v>
      </c>
      <c r="H95" s="179">
        <v>60.52</v>
      </c>
      <c r="I95" s="32">
        <v>28.0</v>
      </c>
      <c r="J95" s="277">
        <v>18.75</v>
      </c>
      <c r="K95" s="32">
        <v>92.0</v>
      </c>
      <c r="L95" s="35">
        <v>4.85</v>
      </c>
      <c r="M95" s="32">
        <v>126.0</v>
      </c>
      <c r="N95" s="217">
        <v>17.5</v>
      </c>
      <c r="O95" s="32">
        <v>85.0</v>
      </c>
      <c r="P95" s="32">
        <v>479.0</v>
      </c>
      <c r="Q95" s="381">
        <v>38.03</v>
      </c>
    </row>
    <row r="96">
      <c r="A96" s="32" t="s">
        <v>464</v>
      </c>
      <c r="B96" s="115" t="s">
        <v>739</v>
      </c>
      <c r="C96" s="49">
        <v>6700.0</v>
      </c>
      <c r="D96" s="222">
        <v>-0.181</v>
      </c>
      <c r="E96" s="32">
        <v>93.0</v>
      </c>
      <c r="F96" s="142">
        <v>-0.006</v>
      </c>
      <c r="G96" s="32">
        <v>65.0</v>
      </c>
      <c r="H96" s="101">
        <v>59.28</v>
      </c>
      <c r="I96" s="32">
        <v>49.0</v>
      </c>
      <c r="J96" s="288">
        <v>18.31</v>
      </c>
      <c r="K96" s="32">
        <v>104.0</v>
      </c>
      <c r="L96" s="380">
        <v>4.79</v>
      </c>
      <c r="M96" s="32">
        <v>120.0</v>
      </c>
      <c r="N96" s="286">
        <v>16.43</v>
      </c>
      <c r="O96" s="32">
        <v>50.0</v>
      </c>
      <c r="P96" s="32">
        <v>481.0</v>
      </c>
      <c r="Q96" s="382">
        <v>37.77</v>
      </c>
    </row>
    <row r="97">
      <c r="A97" s="32" t="s">
        <v>817</v>
      </c>
      <c r="B97" s="34" t="s">
        <v>806</v>
      </c>
      <c r="C97" s="167">
        <v>7000.0</v>
      </c>
      <c r="D97" s="383">
        <v>-0.051</v>
      </c>
      <c r="E97" s="32">
        <v>79.0</v>
      </c>
      <c r="F97" s="384">
        <v>0.016</v>
      </c>
      <c r="G97" s="32">
        <v>62.0</v>
      </c>
      <c r="H97" s="147">
        <v>58.05</v>
      </c>
      <c r="I97" s="32">
        <v>71.0</v>
      </c>
      <c r="J97" s="358">
        <v>18.84</v>
      </c>
      <c r="K97" s="32">
        <v>87.0</v>
      </c>
      <c r="L97" s="273">
        <v>4.76</v>
      </c>
      <c r="M97" s="32">
        <v>114.0</v>
      </c>
      <c r="N97" s="167">
        <v>17.05</v>
      </c>
      <c r="O97" s="32">
        <v>71.0</v>
      </c>
      <c r="P97" s="32">
        <v>484.0</v>
      </c>
      <c r="Q97" s="385">
        <v>37.38</v>
      </c>
    </row>
    <row r="98">
      <c r="A98" s="32" t="s">
        <v>818</v>
      </c>
      <c r="B98" s="52" t="s">
        <v>746</v>
      </c>
      <c r="C98" s="167">
        <v>7000.0</v>
      </c>
      <c r="D98" s="152">
        <v>0.122</v>
      </c>
      <c r="E98" s="32">
        <v>47.0</v>
      </c>
      <c r="F98" s="279">
        <v>-0.21</v>
      </c>
      <c r="G98" s="32">
        <v>91.0</v>
      </c>
      <c r="H98" s="362">
        <v>56.62</v>
      </c>
      <c r="I98" s="32">
        <v>94.0</v>
      </c>
      <c r="J98" s="209">
        <v>19.05</v>
      </c>
      <c r="K98" s="32">
        <v>80.0</v>
      </c>
      <c r="L98" s="53">
        <v>4.72</v>
      </c>
      <c r="M98" s="32">
        <v>81.0</v>
      </c>
      <c r="N98" s="60">
        <v>17.79</v>
      </c>
      <c r="O98" s="32">
        <v>92.0</v>
      </c>
      <c r="P98" s="32">
        <v>485.0</v>
      </c>
      <c r="Q98" s="385">
        <v>37.25</v>
      </c>
    </row>
    <row r="99">
      <c r="A99" s="32" t="s">
        <v>404</v>
      </c>
      <c r="B99" s="52" t="s">
        <v>761</v>
      </c>
      <c r="C99" s="89">
        <v>7400.0</v>
      </c>
      <c r="D99" s="207">
        <v>0.081</v>
      </c>
      <c r="E99" s="32">
        <v>55.0</v>
      </c>
      <c r="F99" s="233">
        <v>-0.11</v>
      </c>
      <c r="G99" s="32">
        <v>77.0</v>
      </c>
      <c r="H99" s="348">
        <v>54.55</v>
      </c>
      <c r="I99" s="32">
        <v>116.0</v>
      </c>
      <c r="J99" s="236">
        <v>20.09</v>
      </c>
      <c r="K99" s="32">
        <v>53.0</v>
      </c>
      <c r="L99" s="53">
        <v>4.72</v>
      </c>
      <c r="M99" s="32">
        <v>81.0</v>
      </c>
      <c r="N99" s="362">
        <v>18.21</v>
      </c>
      <c r="O99" s="32">
        <v>105.0</v>
      </c>
      <c r="P99" s="32">
        <v>487.0</v>
      </c>
      <c r="Q99" s="386">
        <v>37.0</v>
      </c>
    </row>
    <row r="100">
      <c r="A100" s="32" t="s">
        <v>819</v>
      </c>
      <c r="B100" s="88" t="s">
        <v>634</v>
      </c>
      <c r="C100" s="169">
        <v>7800.0</v>
      </c>
      <c r="D100" s="251">
        <v>-0.154</v>
      </c>
      <c r="E100" s="32">
        <v>89.0</v>
      </c>
      <c r="F100" s="387">
        <v>0.462</v>
      </c>
      <c r="G100" s="32">
        <v>13.0</v>
      </c>
      <c r="H100" s="388">
        <v>53.93</v>
      </c>
      <c r="I100" s="32">
        <v>121.0</v>
      </c>
      <c r="J100" s="111">
        <v>20.04</v>
      </c>
      <c r="K100" s="32">
        <v>56.0</v>
      </c>
      <c r="L100" s="198">
        <v>4.75</v>
      </c>
      <c r="M100" s="32">
        <v>105.0</v>
      </c>
      <c r="N100" s="206">
        <v>18.58</v>
      </c>
      <c r="O100" s="32">
        <v>110.0</v>
      </c>
      <c r="P100" s="32">
        <v>494.0</v>
      </c>
      <c r="Q100" s="389">
        <v>36.09</v>
      </c>
    </row>
    <row r="101">
      <c r="A101" s="32" t="s">
        <v>379</v>
      </c>
      <c r="B101" s="88" t="s">
        <v>634</v>
      </c>
      <c r="C101" s="201">
        <v>7100.0</v>
      </c>
      <c r="D101" s="336">
        <v>-0.314</v>
      </c>
      <c r="E101" s="32">
        <v>106.0</v>
      </c>
      <c r="F101" s="264">
        <v>0.274</v>
      </c>
      <c r="G101" s="32">
        <v>33.0</v>
      </c>
      <c r="H101" s="118">
        <v>57.69</v>
      </c>
      <c r="I101" s="32">
        <v>78.0</v>
      </c>
      <c r="J101" s="125">
        <v>18.61</v>
      </c>
      <c r="K101" s="32">
        <v>95.0</v>
      </c>
      <c r="L101" s="206">
        <v>4.73</v>
      </c>
      <c r="M101" s="32">
        <v>91.0</v>
      </c>
      <c r="N101" s="60">
        <v>17.8</v>
      </c>
      <c r="O101" s="32">
        <v>93.0</v>
      </c>
      <c r="P101" s="32">
        <v>496.0</v>
      </c>
      <c r="Q101" s="390">
        <v>35.83</v>
      </c>
    </row>
    <row r="102">
      <c r="A102" s="32" t="s">
        <v>820</v>
      </c>
      <c r="B102" s="88" t="s">
        <v>634</v>
      </c>
      <c r="C102" s="37">
        <v>6500.0</v>
      </c>
      <c r="D102" s="163">
        <v>-0.097</v>
      </c>
      <c r="E102" s="32">
        <v>84.0</v>
      </c>
      <c r="F102" s="268">
        <v>-0.323</v>
      </c>
      <c r="G102" s="32">
        <v>103.0</v>
      </c>
      <c r="H102" s="81">
        <v>57.83</v>
      </c>
      <c r="I102" s="32">
        <v>74.0</v>
      </c>
      <c r="J102" s="362">
        <v>19.1</v>
      </c>
      <c r="K102" s="32">
        <v>77.0</v>
      </c>
      <c r="L102" s="259">
        <v>4.74</v>
      </c>
      <c r="M102" s="32">
        <v>95.0</v>
      </c>
      <c r="N102" s="142">
        <v>16.96</v>
      </c>
      <c r="O102" s="32">
        <v>67.0</v>
      </c>
      <c r="P102" s="32">
        <v>500.0</v>
      </c>
      <c r="Q102" s="391">
        <v>35.31</v>
      </c>
    </row>
    <row r="103">
      <c r="A103" s="32" t="s">
        <v>821</v>
      </c>
      <c r="B103" s="115" t="s">
        <v>769</v>
      </c>
      <c r="C103" s="150">
        <v>6600.0</v>
      </c>
      <c r="D103" s="297">
        <v>-0.294</v>
      </c>
      <c r="E103" s="32">
        <v>105.0</v>
      </c>
      <c r="F103" s="392">
        <v>-0.613</v>
      </c>
      <c r="G103" s="32">
        <v>123.0</v>
      </c>
      <c r="H103" s="84">
        <v>60.76</v>
      </c>
      <c r="I103" s="32">
        <v>22.0</v>
      </c>
      <c r="J103" s="362">
        <v>19.12</v>
      </c>
      <c r="K103" s="32">
        <v>76.0</v>
      </c>
      <c r="L103" s="198">
        <v>4.75</v>
      </c>
      <c r="M103" s="32">
        <v>105.0</v>
      </c>
      <c r="N103" s="167">
        <v>17.03</v>
      </c>
      <c r="O103" s="32">
        <v>70.0</v>
      </c>
      <c r="P103" s="32">
        <v>501.0</v>
      </c>
      <c r="Q103" s="391">
        <v>35.18</v>
      </c>
    </row>
    <row r="104">
      <c r="A104" s="32" t="s">
        <v>822</v>
      </c>
      <c r="B104" s="52" t="s">
        <v>575</v>
      </c>
      <c r="C104" s="217">
        <v>7300.0</v>
      </c>
      <c r="D104" s="147">
        <v>0.002</v>
      </c>
      <c r="E104" s="32">
        <v>71.0</v>
      </c>
      <c r="F104" s="104">
        <v>0.002</v>
      </c>
      <c r="G104" s="32">
        <v>64.0</v>
      </c>
      <c r="H104" s="180">
        <v>56.94</v>
      </c>
      <c r="I104" s="32">
        <v>88.0</v>
      </c>
      <c r="J104" s="111">
        <v>20.03</v>
      </c>
      <c r="K104" s="32">
        <v>57.0</v>
      </c>
      <c r="L104" s="273">
        <v>4.76</v>
      </c>
      <c r="M104" s="32">
        <v>114.0</v>
      </c>
      <c r="N104" s="341">
        <v>18.73</v>
      </c>
      <c r="O104" s="32">
        <v>113.0</v>
      </c>
      <c r="P104" s="32">
        <v>507.0</v>
      </c>
      <c r="Q104" s="393">
        <v>34.41</v>
      </c>
    </row>
    <row r="105">
      <c r="A105" s="32" t="s">
        <v>823</v>
      </c>
      <c r="B105" s="88" t="s">
        <v>634</v>
      </c>
      <c r="C105" s="150">
        <v>6600.0</v>
      </c>
      <c r="D105" s="318">
        <v>-0.217</v>
      </c>
      <c r="E105" s="32">
        <v>98.0</v>
      </c>
      <c r="F105" s="373">
        <v>-0.743</v>
      </c>
      <c r="G105" s="32">
        <v>125.0</v>
      </c>
      <c r="H105" s="319">
        <v>55.05</v>
      </c>
      <c r="I105" s="32">
        <v>110.0</v>
      </c>
      <c r="J105" s="394">
        <v>21.6</v>
      </c>
      <c r="K105" s="32">
        <v>14.0</v>
      </c>
      <c r="L105" s="252">
        <v>4.69</v>
      </c>
      <c r="M105" s="32">
        <v>57.0</v>
      </c>
      <c r="N105" s="169">
        <v>18.25</v>
      </c>
      <c r="O105" s="32">
        <v>106.0</v>
      </c>
      <c r="P105" s="32">
        <v>510.0</v>
      </c>
      <c r="Q105" s="395">
        <v>34.02</v>
      </c>
    </row>
    <row r="106">
      <c r="A106" s="32" t="s">
        <v>824</v>
      </c>
      <c r="B106" s="88" t="s">
        <v>634</v>
      </c>
      <c r="C106" s="49">
        <v>6700.0</v>
      </c>
      <c r="D106" s="222">
        <v>-0.173</v>
      </c>
      <c r="E106" s="32">
        <v>92.0</v>
      </c>
      <c r="F106" s="108">
        <v>0.24</v>
      </c>
      <c r="G106" s="32">
        <v>35.0</v>
      </c>
      <c r="H106" s="81">
        <v>57.75</v>
      </c>
      <c r="I106" s="32">
        <v>76.0</v>
      </c>
      <c r="J106" s="345">
        <v>16.49</v>
      </c>
      <c r="K106" s="32">
        <v>127.0</v>
      </c>
      <c r="L106" s="112">
        <v>4.71</v>
      </c>
      <c r="M106" s="32">
        <v>72.0</v>
      </c>
      <c r="N106" s="341">
        <v>18.73</v>
      </c>
      <c r="O106" s="32">
        <v>113.0</v>
      </c>
      <c r="P106" s="32">
        <v>515.0</v>
      </c>
      <c r="Q106" s="396">
        <v>33.37</v>
      </c>
    </row>
    <row r="107">
      <c r="A107" s="32" t="s">
        <v>825</v>
      </c>
      <c r="B107" s="115" t="s">
        <v>769</v>
      </c>
      <c r="C107" s="80">
        <v>6800.0</v>
      </c>
      <c r="D107" s="209">
        <v>-0.145</v>
      </c>
      <c r="E107" s="32">
        <v>86.0</v>
      </c>
      <c r="F107" s="263">
        <v>-0.608</v>
      </c>
      <c r="G107" s="32">
        <v>122.0</v>
      </c>
      <c r="H107" s="189">
        <v>59.64</v>
      </c>
      <c r="I107" s="32">
        <v>43.0</v>
      </c>
      <c r="J107" s="361">
        <v>16.76</v>
      </c>
      <c r="K107" s="32">
        <v>125.0</v>
      </c>
      <c r="L107" s="53">
        <v>4.72</v>
      </c>
      <c r="M107" s="32">
        <v>81.0</v>
      </c>
      <c r="N107" s="155">
        <v>16.67</v>
      </c>
      <c r="O107" s="32">
        <v>60.0</v>
      </c>
      <c r="P107" s="32">
        <v>517.0</v>
      </c>
      <c r="Q107" s="397">
        <v>33.11</v>
      </c>
    </row>
    <row r="108">
      <c r="A108" s="32" t="s">
        <v>826</v>
      </c>
      <c r="B108" s="52" t="s">
        <v>591</v>
      </c>
      <c r="C108" s="167">
        <v>7000.0</v>
      </c>
      <c r="D108" s="125">
        <v>-0.258</v>
      </c>
      <c r="E108" s="32">
        <v>102.0</v>
      </c>
      <c r="F108" s="348">
        <v>-0.381</v>
      </c>
      <c r="G108" s="32">
        <v>109.0</v>
      </c>
      <c r="H108" s="96">
        <v>59.83</v>
      </c>
      <c r="I108" s="32">
        <v>37.0</v>
      </c>
      <c r="J108" s="297">
        <v>18.48</v>
      </c>
      <c r="K108" s="32">
        <v>100.0</v>
      </c>
      <c r="L108" s="198">
        <v>4.75</v>
      </c>
      <c r="M108" s="32">
        <v>105.0</v>
      </c>
      <c r="N108" s="281">
        <v>17.07</v>
      </c>
      <c r="O108" s="32">
        <v>74.0</v>
      </c>
      <c r="P108" s="32">
        <v>527.0</v>
      </c>
      <c r="Q108" s="398">
        <v>31.82</v>
      </c>
    </row>
    <row r="109">
      <c r="A109" s="32" t="s">
        <v>387</v>
      </c>
      <c r="B109" s="88" t="s">
        <v>634</v>
      </c>
      <c r="C109" s="142">
        <v>6900.0</v>
      </c>
      <c r="D109" s="129">
        <v>0.332</v>
      </c>
      <c r="E109" s="32">
        <v>27.0</v>
      </c>
      <c r="F109" s="399">
        <v>-0.836</v>
      </c>
      <c r="G109" s="32">
        <v>127.0</v>
      </c>
      <c r="H109" s="163">
        <v>57.01</v>
      </c>
      <c r="I109" s="32">
        <v>84.0</v>
      </c>
      <c r="J109" s="400">
        <v>17.44</v>
      </c>
      <c r="K109" s="32">
        <v>111.0</v>
      </c>
      <c r="L109" s="142">
        <v>4.7</v>
      </c>
      <c r="M109" s="32">
        <v>64.0</v>
      </c>
      <c r="N109" s="174">
        <v>18.89</v>
      </c>
      <c r="O109" s="32">
        <v>117.0</v>
      </c>
      <c r="P109" s="32">
        <v>530.0</v>
      </c>
      <c r="Q109" s="401">
        <v>31.43</v>
      </c>
    </row>
    <row r="110">
      <c r="A110" s="32" t="s">
        <v>827</v>
      </c>
      <c r="B110" s="88" t="s">
        <v>634</v>
      </c>
      <c r="C110" s="167">
        <v>7000.0</v>
      </c>
      <c r="D110" s="314">
        <v>0.03</v>
      </c>
      <c r="E110" s="32">
        <v>66.0</v>
      </c>
      <c r="F110" s="291">
        <v>-0.482</v>
      </c>
      <c r="G110" s="32">
        <v>115.0</v>
      </c>
      <c r="H110" s="229">
        <v>54.74</v>
      </c>
      <c r="I110" s="32">
        <v>114.0</v>
      </c>
      <c r="J110" s="251">
        <v>19.01</v>
      </c>
      <c r="K110" s="32">
        <v>81.0</v>
      </c>
      <c r="L110" s="252">
        <v>4.69</v>
      </c>
      <c r="M110" s="32">
        <v>57.0</v>
      </c>
      <c r="N110" s="402">
        <v>18.14</v>
      </c>
      <c r="O110" s="32">
        <v>103.0</v>
      </c>
      <c r="P110" s="32">
        <v>536.0</v>
      </c>
      <c r="Q110" s="403">
        <v>30.66</v>
      </c>
    </row>
    <row r="111">
      <c r="A111" s="32" t="s">
        <v>828</v>
      </c>
      <c r="B111" s="88" t="s">
        <v>634</v>
      </c>
      <c r="C111" s="37">
        <v>6500.0</v>
      </c>
      <c r="D111" s="81">
        <v>-0.024</v>
      </c>
      <c r="E111" s="32">
        <v>75.0</v>
      </c>
      <c r="F111" s="362">
        <v>-0.175</v>
      </c>
      <c r="G111" s="32">
        <v>86.0</v>
      </c>
      <c r="H111" s="268">
        <v>55.1</v>
      </c>
      <c r="I111" s="32">
        <v>108.0</v>
      </c>
      <c r="J111" s="319">
        <v>18.52</v>
      </c>
      <c r="K111" s="32">
        <v>97.0</v>
      </c>
      <c r="L111" s="259">
        <v>4.74</v>
      </c>
      <c r="M111" s="32">
        <v>95.0</v>
      </c>
      <c r="N111" s="89">
        <v>17.64</v>
      </c>
      <c r="O111" s="32">
        <v>90.0</v>
      </c>
      <c r="P111" s="32">
        <v>551.0</v>
      </c>
      <c r="Q111" s="404">
        <v>28.72</v>
      </c>
    </row>
    <row r="112">
      <c r="A112" s="32" t="s">
        <v>829</v>
      </c>
      <c r="B112" s="115" t="s">
        <v>695</v>
      </c>
      <c r="C112" s="37">
        <v>6500.0</v>
      </c>
      <c r="D112" s="405">
        <v>-0.583</v>
      </c>
      <c r="E112" s="32">
        <v>118.0</v>
      </c>
      <c r="F112" s="175">
        <v>0.071</v>
      </c>
      <c r="G112" s="32">
        <v>55.0</v>
      </c>
      <c r="H112" s="144">
        <v>58.22</v>
      </c>
      <c r="I112" s="32">
        <v>67.0</v>
      </c>
      <c r="J112" s="406">
        <v>16.92</v>
      </c>
      <c r="K112" s="32">
        <v>122.0</v>
      </c>
      <c r="L112" s="273">
        <v>4.76</v>
      </c>
      <c r="M112" s="32">
        <v>114.0</v>
      </c>
      <c r="N112" s="204">
        <v>17.26</v>
      </c>
      <c r="O112" s="32">
        <v>78.0</v>
      </c>
      <c r="P112" s="32">
        <v>554.0</v>
      </c>
      <c r="Q112" s="407">
        <v>28.33</v>
      </c>
    </row>
    <row r="113">
      <c r="A113" s="32" t="s">
        <v>830</v>
      </c>
      <c r="B113" s="88" t="s">
        <v>634</v>
      </c>
      <c r="C113" s="49">
        <v>6700.0</v>
      </c>
      <c r="D113" s="384">
        <v>0.062</v>
      </c>
      <c r="E113" s="32">
        <v>60.0</v>
      </c>
      <c r="F113" s="373">
        <v>-0.732</v>
      </c>
      <c r="G113" s="32">
        <v>124.0</v>
      </c>
      <c r="H113" s="180">
        <v>56.96</v>
      </c>
      <c r="I113" s="32">
        <v>87.0</v>
      </c>
      <c r="J113" s="222">
        <v>18.91</v>
      </c>
      <c r="K113" s="32">
        <v>83.0</v>
      </c>
      <c r="L113" s="408">
        <v>4.77</v>
      </c>
      <c r="M113" s="32">
        <v>119.0</v>
      </c>
      <c r="N113" s="217">
        <v>17.49</v>
      </c>
      <c r="O113" s="32">
        <v>84.0</v>
      </c>
      <c r="P113" s="32">
        <v>557.0</v>
      </c>
      <c r="Q113" s="409">
        <v>27.94</v>
      </c>
    </row>
    <row r="114">
      <c r="A114" s="32" t="s">
        <v>831</v>
      </c>
      <c r="B114" s="115" t="s">
        <v>789</v>
      </c>
      <c r="C114" s="49">
        <v>6700.0</v>
      </c>
      <c r="D114" s="277">
        <v>-0.22</v>
      </c>
      <c r="E114" s="32">
        <v>99.0</v>
      </c>
      <c r="F114" s="358">
        <v>-0.245</v>
      </c>
      <c r="G114" s="32">
        <v>94.0</v>
      </c>
      <c r="H114" s="362">
        <v>56.71</v>
      </c>
      <c r="I114" s="32">
        <v>91.0</v>
      </c>
      <c r="J114" s="410">
        <v>17.36</v>
      </c>
      <c r="K114" s="32">
        <v>113.0</v>
      </c>
      <c r="L114" s="112">
        <v>4.71</v>
      </c>
      <c r="M114" s="32">
        <v>72.0</v>
      </c>
      <c r="N114" s="402">
        <v>18.14</v>
      </c>
      <c r="O114" s="32">
        <v>103.0</v>
      </c>
      <c r="P114" s="32">
        <v>572.0</v>
      </c>
      <c r="Q114" s="411">
        <v>26.0</v>
      </c>
    </row>
    <row r="115">
      <c r="A115" s="32" t="s">
        <v>412</v>
      </c>
      <c r="B115" s="34" t="s">
        <v>753</v>
      </c>
      <c r="C115" s="167">
        <v>7000.0</v>
      </c>
      <c r="D115" s="412">
        <v>-0.887</v>
      </c>
      <c r="E115" s="32">
        <v>127.0</v>
      </c>
      <c r="F115" s="312">
        <v>-0.273</v>
      </c>
      <c r="G115" s="32">
        <v>98.0</v>
      </c>
      <c r="H115" s="35">
        <v>46.98</v>
      </c>
      <c r="I115" s="32">
        <v>129.0</v>
      </c>
      <c r="J115" s="81">
        <v>19.53</v>
      </c>
      <c r="K115" s="32">
        <v>70.0</v>
      </c>
      <c r="L115" s="70">
        <v>4.65</v>
      </c>
      <c r="M115" s="32">
        <v>22.0</v>
      </c>
      <c r="N115" s="35">
        <v>25.0</v>
      </c>
      <c r="O115" s="32">
        <v>129.0</v>
      </c>
      <c r="P115" s="32">
        <v>575.0</v>
      </c>
      <c r="Q115" s="413">
        <v>25.61</v>
      </c>
    </row>
    <row r="116">
      <c r="A116" s="32" t="s">
        <v>832</v>
      </c>
      <c r="B116" s="115">
        <v>76.0</v>
      </c>
      <c r="C116" s="150">
        <v>6600.0</v>
      </c>
      <c r="D116" s="277">
        <v>-0.221</v>
      </c>
      <c r="E116" s="32">
        <v>100.0</v>
      </c>
      <c r="F116" s="326">
        <v>-0.368</v>
      </c>
      <c r="G116" s="32">
        <v>108.0</v>
      </c>
      <c r="H116" s="414">
        <v>58.88</v>
      </c>
      <c r="I116" s="32">
        <v>57.0</v>
      </c>
      <c r="J116" s="222">
        <v>18.91</v>
      </c>
      <c r="K116" s="32">
        <v>83.0</v>
      </c>
      <c r="L116" s="35">
        <v>4.85</v>
      </c>
      <c r="M116" s="32">
        <v>126.0</v>
      </c>
      <c r="N116" s="169">
        <v>18.32</v>
      </c>
      <c r="O116" s="32">
        <v>107.0</v>
      </c>
      <c r="P116" s="32">
        <v>581.0</v>
      </c>
      <c r="Q116" s="415">
        <v>24.83</v>
      </c>
    </row>
    <row r="117">
      <c r="A117" s="32" t="s">
        <v>833</v>
      </c>
      <c r="B117" s="88" t="s">
        <v>634</v>
      </c>
      <c r="C117" s="49">
        <v>6700.0</v>
      </c>
      <c r="D117" s="339">
        <v>-0.715</v>
      </c>
      <c r="E117" s="32">
        <v>123.0</v>
      </c>
      <c r="F117" s="416">
        <v>-0.53</v>
      </c>
      <c r="G117" s="32">
        <v>118.0</v>
      </c>
      <c r="H117" s="314">
        <v>58.33</v>
      </c>
      <c r="I117" s="32">
        <v>66.0</v>
      </c>
      <c r="J117" s="90">
        <v>19.76</v>
      </c>
      <c r="K117" s="32">
        <v>62.0</v>
      </c>
      <c r="L117" s="273">
        <v>4.76</v>
      </c>
      <c r="M117" s="32">
        <v>114.0</v>
      </c>
      <c r="N117" s="53">
        <v>17.95</v>
      </c>
      <c r="O117" s="32">
        <v>99.0</v>
      </c>
      <c r="P117" s="32">
        <v>582.0</v>
      </c>
      <c r="Q117" s="417">
        <v>24.71</v>
      </c>
    </row>
    <row r="118">
      <c r="A118" s="32" t="s">
        <v>834</v>
      </c>
      <c r="B118" s="115" t="s">
        <v>742</v>
      </c>
      <c r="C118" s="37">
        <v>6500.0</v>
      </c>
      <c r="D118" s="418">
        <v>0.071</v>
      </c>
      <c r="E118" s="32">
        <v>56.0</v>
      </c>
      <c r="F118" s="35">
        <v>-1.113</v>
      </c>
      <c r="G118" s="32">
        <v>129.0</v>
      </c>
      <c r="H118" s="288">
        <v>54.38</v>
      </c>
      <c r="I118" s="32">
        <v>117.0</v>
      </c>
      <c r="J118" s="358">
        <v>18.82</v>
      </c>
      <c r="K118" s="32">
        <v>88.0</v>
      </c>
      <c r="L118" s="259">
        <v>4.74</v>
      </c>
      <c r="M118" s="32">
        <v>95.0</v>
      </c>
      <c r="N118" s="419">
        <v>19.73</v>
      </c>
      <c r="O118" s="32">
        <v>120.0</v>
      </c>
      <c r="P118" s="32">
        <v>605.0</v>
      </c>
      <c r="Q118" s="420">
        <v>21.73</v>
      </c>
    </row>
    <row r="119">
      <c r="A119" s="32" t="s">
        <v>835</v>
      </c>
      <c r="B119" s="34" t="s">
        <v>753</v>
      </c>
      <c r="C119" s="37">
        <v>6500.0</v>
      </c>
      <c r="D119" s="116">
        <v>0.07</v>
      </c>
      <c r="E119" s="32">
        <v>57.0</v>
      </c>
      <c r="F119" s="297">
        <v>-0.342</v>
      </c>
      <c r="G119" s="32">
        <v>104.0</v>
      </c>
      <c r="H119" s="271">
        <v>55.34</v>
      </c>
      <c r="I119" s="32">
        <v>107.0</v>
      </c>
      <c r="J119" s="379">
        <v>16.94</v>
      </c>
      <c r="K119" s="32">
        <v>120.0</v>
      </c>
      <c r="L119" s="259">
        <v>4.74</v>
      </c>
      <c r="M119" s="32">
        <v>95.0</v>
      </c>
      <c r="N119" s="421">
        <v>20.14</v>
      </c>
      <c r="O119" s="32">
        <v>123.0</v>
      </c>
      <c r="P119" s="32">
        <v>606.0</v>
      </c>
      <c r="Q119" s="420">
        <v>21.6</v>
      </c>
    </row>
    <row r="120">
      <c r="A120" s="32" t="s">
        <v>836</v>
      </c>
      <c r="B120" s="88" t="s">
        <v>634</v>
      </c>
      <c r="C120" s="201">
        <v>7100.0</v>
      </c>
      <c r="D120" s="422">
        <v>-0.513</v>
      </c>
      <c r="E120" s="32">
        <v>115.0</v>
      </c>
      <c r="F120" s="423">
        <v>-0.547</v>
      </c>
      <c r="G120" s="32">
        <v>120.0</v>
      </c>
      <c r="H120" s="181">
        <v>59.02</v>
      </c>
      <c r="I120" s="32">
        <v>53.0</v>
      </c>
      <c r="J120" s="297">
        <v>18.49</v>
      </c>
      <c r="K120" s="32">
        <v>99.0</v>
      </c>
      <c r="L120" s="198">
        <v>4.75</v>
      </c>
      <c r="M120" s="32">
        <v>105.0</v>
      </c>
      <c r="N120" s="424">
        <v>18.82</v>
      </c>
      <c r="O120" s="32">
        <v>116.0</v>
      </c>
      <c r="P120" s="32">
        <v>608.0</v>
      </c>
      <c r="Q120" s="420">
        <v>21.34</v>
      </c>
    </row>
    <row r="121">
      <c r="A121" s="32" t="s">
        <v>837</v>
      </c>
      <c r="B121" s="88" t="s">
        <v>634</v>
      </c>
      <c r="C121" s="150">
        <v>6600.0</v>
      </c>
      <c r="D121" s="62">
        <v>-0.139</v>
      </c>
      <c r="E121" s="32">
        <v>85.0</v>
      </c>
      <c r="F121" s="123">
        <v>-0.119</v>
      </c>
      <c r="G121" s="32">
        <v>79.0</v>
      </c>
      <c r="H121" s="379">
        <v>50.58</v>
      </c>
      <c r="I121" s="32">
        <v>125.0</v>
      </c>
      <c r="J121" s="319">
        <v>18.54</v>
      </c>
      <c r="K121" s="32">
        <v>96.0</v>
      </c>
      <c r="L121" s="380">
        <v>4.79</v>
      </c>
      <c r="M121" s="32">
        <v>120.0</v>
      </c>
      <c r="N121" s="360">
        <v>19.17</v>
      </c>
      <c r="O121" s="32">
        <v>119.0</v>
      </c>
      <c r="P121" s="32">
        <v>624.0</v>
      </c>
      <c r="Q121" s="425">
        <v>19.27</v>
      </c>
    </row>
    <row r="122">
      <c r="A122" s="32" t="s">
        <v>838</v>
      </c>
      <c r="B122" s="115" t="s">
        <v>695</v>
      </c>
      <c r="C122" s="37">
        <v>6500.0</v>
      </c>
      <c r="D122" s="426">
        <v>-0.988</v>
      </c>
      <c r="E122" s="32">
        <v>128.0</v>
      </c>
      <c r="F122" s="291">
        <v>-0.476</v>
      </c>
      <c r="G122" s="32">
        <v>114.0</v>
      </c>
      <c r="H122" s="427">
        <v>58.53</v>
      </c>
      <c r="I122" s="32">
        <v>63.0</v>
      </c>
      <c r="J122" s="368">
        <v>17.23</v>
      </c>
      <c r="K122" s="32">
        <v>116.0</v>
      </c>
      <c r="L122" s="198">
        <v>4.75</v>
      </c>
      <c r="M122" s="32">
        <v>105.0</v>
      </c>
      <c r="N122" s="53">
        <v>17.95</v>
      </c>
      <c r="O122" s="32">
        <v>99.0</v>
      </c>
      <c r="P122" s="32">
        <v>625.0</v>
      </c>
      <c r="Q122" s="425">
        <v>19.14</v>
      </c>
    </row>
    <row r="123">
      <c r="A123" s="32" t="s">
        <v>839</v>
      </c>
      <c r="B123" s="88" t="s">
        <v>634</v>
      </c>
      <c r="C123" s="37">
        <v>6500.0</v>
      </c>
      <c r="D123" s="376">
        <v>-0.622</v>
      </c>
      <c r="E123" s="32">
        <v>119.0</v>
      </c>
      <c r="F123" s="423">
        <v>-0.543</v>
      </c>
      <c r="G123" s="32">
        <v>119.0</v>
      </c>
      <c r="H123" s="81">
        <v>57.73</v>
      </c>
      <c r="I123" s="32">
        <v>77.0</v>
      </c>
      <c r="J123" s="229">
        <v>18.44</v>
      </c>
      <c r="K123" s="32">
        <v>101.0</v>
      </c>
      <c r="L123" s="428">
        <v>4.81</v>
      </c>
      <c r="M123" s="32">
        <v>125.0</v>
      </c>
      <c r="N123" s="53">
        <v>17.89</v>
      </c>
      <c r="O123" s="32">
        <v>97.0</v>
      </c>
      <c r="P123" s="32">
        <v>638.0</v>
      </c>
      <c r="Q123" s="429">
        <v>17.46</v>
      </c>
    </row>
    <row r="124">
      <c r="A124" s="32" t="s">
        <v>840</v>
      </c>
      <c r="B124" s="88" t="s">
        <v>634</v>
      </c>
      <c r="C124" s="150">
        <v>6600.0</v>
      </c>
      <c r="D124" s="365">
        <v>-0.643</v>
      </c>
      <c r="E124" s="32">
        <v>120.0</v>
      </c>
      <c r="F124" s="222">
        <v>-0.222</v>
      </c>
      <c r="G124" s="32">
        <v>92.0</v>
      </c>
      <c r="H124" s="362">
        <v>56.69</v>
      </c>
      <c r="I124" s="32">
        <v>92.0</v>
      </c>
      <c r="J124" s="35">
        <v>15.67</v>
      </c>
      <c r="K124" s="32">
        <v>129.0</v>
      </c>
      <c r="L124" s="430">
        <v>4.8</v>
      </c>
      <c r="M124" s="32">
        <v>123.0</v>
      </c>
      <c r="N124" s="53">
        <v>17.91</v>
      </c>
      <c r="O124" s="32">
        <v>98.0</v>
      </c>
      <c r="P124" s="32">
        <v>654.0</v>
      </c>
      <c r="Q124" s="431">
        <v>15.39</v>
      </c>
    </row>
    <row r="125">
      <c r="A125" s="32" t="s">
        <v>841</v>
      </c>
      <c r="B125" s="115" t="s">
        <v>742</v>
      </c>
      <c r="C125" s="150">
        <v>6600.0</v>
      </c>
      <c r="D125" s="35">
        <v>-1.044</v>
      </c>
      <c r="E125" s="32">
        <v>129.0</v>
      </c>
      <c r="F125" s="125">
        <v>-0.306</v>
      </c>
      <c r="G125" s="32">
        <v>101.0</v>
      </c>
      <c r="H125" s="355">
        <v>53.62</v>
      </c>
      <c r="I125" s="32">
        <v>124.0</v>
      </c>
      <c r="J125" s="215">
        <v>18.24</v>
      </c>
      <c r="K125" s="32">
        <v>107.0</v>
      </c>
      <c r="L125" s="112">
        <v>4.71</v>
      </c>
      <c r="M125" s="32">
        <v>72.0</v>
      </c>
      <c r="N125" s="432">
        <v>21.17</v>
      </c>
      <c r="O125" s="32">
        <v>127.0</v>
      </c>
      <c r="P125" s="32">
        <v>660.0</v>
      </c>
      <c r="Q125" s="433">
        <v>14.61</v>
      </c>
    </row>
    <row r="126">
      <c r="A126" s="32" t="s">
        <v>842</v>
      </c>
      <c r="B126" s="115" t="s">
        <v>695</v>
      </c>
      <c r="C126" s="49">
        <v>6700.0</v>
      </c>
      <c r="D126" s="288">
        <v>-0.343</v>
      </c>
      <c r="E126" s="32">
        <v>107.0</v>
      </c>
      <c r="F126" s="434">
        <v>-0.551</v>
      </c>
      <c r="G126" s="32">
        <v>121.0</v>
      </c>
      <c r="H126" s="435">
        <v>50.15</v>
      </c>
      <c r="I126" s="32">
        <v>127.0</v>
      </c>
      <c r="J126" s="405">
        <v>17.39</v>
      </c>
      <c r="K126" s="32">
        <v>112.0</v>
      </c>
      <c r="L126" s="35">
        <v>4.85</v>
      </c>
      <c r="M126" s="32">
        <v>126.0</v>
      </c>
      <c r="N126" s="107">
        <v>23.79</v>
      </c>
      <c r="O126" s="32">
        <v>128.0</v>
      </c>
      <c r="P126" s="32">
        <v>721.0</v>
      </c>
      <c r="Q126" s="436">
        <v>6.72</v>
      </c>
    </row>
    <row r="127">
      <c r="A127" s="32" t="s">
        <v>406</v>
      </c>
      <c r="B127" s="88" t="s">
        <v>634</v>
      </c>
      <c r="C127" s="80">
        <v>6800.0</v>
      </c>
      <c r="D127" s="423">
        <v>-0.489</v>
      </c>
      <c r="E127" s="32">
        <v>114.0</v>
      </c>
      <c r="F127" s="242">
        <v>-0.493</v>
      </c>
      <c r="G127" s="32">
        <v>116.0</v>
      </c>
      <c r="H127" s="255">
        <v>54.14</v>
      </c>
      <c r="I127" s="32">
        <v>119.0</v>
      </c>
      <c r="J127" s="437">
        <v>16.31</v>
      </c>
      <c r="K127" s="32">
        <v>128.0</v>
      </c>
      <c r="L127" s="430">
        <v>4.8</v>
      </c>
      <c r="M127" s="32">
        <v>123.0</v>
      </c>
      <c r="N127" s="44">
        <v>20.92</v>
      </c>
      <c r="O127" s="32">
        <v>125.0</v>
      </c>
      <c r="P127" s="32">
        <v>725.0</v>
      </c>
      <c r="Q127" s="438">
        <v>6.2</v>
      </c>
    </row>
    <row r="128">
      <c r="A128" s="32" t="s">
        <v>843</v>
      </c>
      <c r="B128" s="88" t="s">
        <v>634</v>
      </c>
      <c r="C128" s="37">
        <v>6500.0</v>
      </c>
      <c r="D128" s="292">
        <v>-0.455</v>
      </c>
      <c r="E128" s="32">
        <v>113.0</v>
      </c>
      <c r="F128" s="347">
        <v>-0.749</v>
      </c>
      <c r="G128" s="32">
        <v>126.0</v>
      </c>
      <c r="H128" s="311">
        <v>50.19</v>
      </c>
      <c r="I128" s="32">
        <v>126.0</v>
      </c>
      <c r="J128" s="345">
        <v>16.52</v>
      </c>
      <c r="K128" s="32">
        <v>126.0</v>
      </c>
      <c r="L128" s="35">
        <v>4.85</v>
      </c>
      <c r="M128" s="32">
        <v>126.0</v>
      </c>
      <c r="N128" s="439">
        <v>20.94</v>
      </c>
      <c r="O128" s="32">
        <v>126.0</v>
      </c>
      <c r="P128" s="32">
        <v>743.0</v>
      </c>
      <c r="Q128" s="440">
        <v>3.88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31" t="s">
        <v>471</v>
      </c>
      <c r="B1" s="31" t="s">
        <v>0</v>
      </c>
      <c r="C1" s="31" t="s">
        <v>9</v>
      </c>
      <c r="D1" s="31" t="s">
        <v>475</v>
      </c>
      <c r="E1" s="31" t="s">
        <v>476</v>
      </c>
      <c r="F1" s="31" t="s">
        <v>477</v>
      </c>
      <c r="G1" s="33"/>
      <c r="H1" s="31" t="s">
        <v>479</v>
      </c>
      <c r="I1" s="31" t="s">
        <v>471</v>
      </c>
      <c r="J1" s="31" t="s">
        <v>480</v>
      </c>
      <c r="K1" s="31" t="s">
        <v>481</v>
      </c>
      <c r="L1" s="31" t="s">
        <v>482</v>
      </c>
      <c r="M1" s="31" t="s">
        <v>483</v>
      </c>
      <c r="N1" s="31" t="s">
        <v>484</v>
      </c>
      <c r="O1" s="31" t="s">
        <v>9</v>
      </c>
      <c r="P1" s="31" t="s">
        <v>485</v>
      </c>
      <c r="Q1" s="31" t="s">
        <v>486</v>
      </c>
      <c r="R1" s="31" t="s">
        <v>487</v>
      </c>
      <c r="S1" s="31" t="s">
        <v>488</v>
      </c>
      <c r="T1" s="31" t="s">
        <v>489</v>
      </c>
      <c r="U1" s="33"/>
      <c r="V1" s="33"/>
      <c r="W1" s="33"/>
      <c r="X1" s="33"/>
      <c r="Y1" s="33"/>
      <c r="Z1" s="33"/>
    </row>
    <row r="2">
      <c r="A2" s="31" t="s">
        <v>490</v>
      </c>
      <c r="B2" s="31" t="s">
        <v>40</v>
      </c>
      <c r="C2" s="31">
        <v>12000.0</v>
      </c>
      <c r="D2" s="31" t="s">
        <v>491</v>
      </c>
      <c r="E2" s="31">
        <v>84.438</v>
      </c>
      <c r="F2" s="31" t="s">
        <v>492</v>
      </c>
      <c r="G2" s="33"/>
      <c r="H2" s="31" t="s">
        <v>493</v>
      </c>
      <c r="I2" s="31" t="s">
        <v>490</v>
      </c>
      <c r="J2" s="31" t="s">
        <v>494</v>
      </c>
      <c r="K2" s="31" t="s">
        <v>40</v>
      </c>
      <c r="L2" s="31" t="s">
        <v>495</v>
      </c>
      <c r="M2" s="31">
        <v>87.95</v>
      </c>
      <c r="N2" s="31">
        <v>16.0</v>
      </c>
      <c r="O2" s="31">
        <v>9900.0</v>
      </c>
      <c r="P2" s="36"/>
      <c r="Q2" s="36"/>
      <c r="R2" s="36"/>
      <c r="S2" s="36"/>
      <c r="T2" s="36"/>
      <c r="U2" s="33"/>
      <c r="V2" s="33"/>
      <c r="W2" s="33"/>
      <c r="X2" s="33"/>
      <c r="Y2" s="33"/>
      <c r="Z2" s="33"/>
    </row>
    <row r="3">
      <c r="A3" s="31" t="s">
        <v>490</v>
      </c>
      <c r="B3" s="31" t="s">
        <v>97</v>
      </c>
      <c r="C3" s="31">
        <v>11800.0</v>
      </c>
      <c r="D3" s="31" t="s">
        <v>491</v>
      </c>
      <c r="E3" s="31">
        <v>75.833</v>
      </c>
      <c r="F3" s="31" t="s">
        <v>492</v>
      </c>
      <c r="G3" s="33"/>
      <c r="H3" s="31" t="s">
        <v>496</v>
      </c>
      <c r="I3" s="31" t="s">
        <v>490</v>
      </c>
      <c r="J3" s="31" t="s">
        <v>497</v>
      </c>
      <c r="K3" s="31" t="s">
        <v>97</v>
      </c>
      <c r="L3" s="31" t="s">
        <v>498</v>
      </c>
      <c r="M3" s="31">
        <v>75.98461</v>
      </c>
      <c r="N3" s="31">
        <v>13.0</v>
      </c>
      <c r="O3" s="31">
        <v>9700.0</v>
      </c>
      <c r="P3" s="36"/>
      <c r="Q3" s="36"/>
      <c r="R3" s="36"/>
      <c r="S3" s="36"/>
      <c r="T3" s="36"/>
      <c r="U3" s="33"/>
      <c r="V3" s="33"/>
      <c r="W3" s="33"/>
      <c r="X3" s="33"/>
      <c r="Y3" s="33"/>
      <c r="Z3" s="33"/>
    </row>
    <row r="4">
      <c r="A4" s="31" t="s">
        <v>490</v>
      </c>
      <c r="B4" s="31" t="s">
        <v>63</v>
      </c>
      <c r="C4" s="31">
        <v>11400.0</v>
      </c>
      <c r="D4" s="31" t="s">
        <v>491</v>
      </c>
      <c r="E4" s="31">
        <v>70.2</v>
      </c>
      <c r="F4" s="31" t="s">
        <v>492</v>
      </c>
      <c r="G4" s="33"/>
      <c r="H4" s="31" t="s">
        <v>499</v>
      </c>
      <c r="I4" s="31" t="s">
        <v>490</v>
      </c>
      <c r="J4" s="31" t="s">
        <v>500</v>
      </c>
      <c r="K4" s="31" t="s">
        <v>63</v>
      </c>
      <c r="L4" s="31" t="s">
        <v>501</v>
      </c>
      <c r="M4" s="31">
        <v>74.375</v>
      </c>
      <c r="N4" s="31">
        <v>8.0</v>
      </c>
      <c r="O4" s="31">
        <v>9600.0</v>
      </c>
      <c r="P4" s="36"/>
      <c r="Q4" s="36"/>
      <c r="R4" s="36"/>
      <c r="S4" s="36"/>
      <c r="T4" s="36"/>
      <c r="U4" s="33"/>
      <c r="V4" s="33"/>
      <c r="W4" s="33"/>
      <c r="X4" s="33"/>
      <c r="Y4" s="33"/>
      <c r="Z4" s="33"/>
    </row>
    <row r="5">
      <c r="A5" s="31" t="s">
        <v>490</v>
      </c>
      <c r="B5" s="31" t="s">
        <v>95</v>
      </c>
      <c r="C5" s="31">
        <v>11100.0</v>
      </c>
      <c r="D5" s="31" t="s">
        <v>491</v>
      </c>
      <c r="E5" s="31">
        <v>64.767</v>
      </c>
      <c r="F5" s="31" t="s">
        <v>492</v>
      </c>
      <c r="G5" s="33"/>
      <c r="H5" s="31" t="s">
        <v>502</v>
      </c>
      <c r="I5" s="31" t="s">
        <v>490</v>
      </c>
      <c r="J5" s="31" t="s">
        <v>503</v>
      </c>
      <c r="K5" s="31" t="s">
        <v>138</v>
      </c>
      <c r="L5" s="31" t="s">
        <v>504</v>
      </c>
      <c r="M5" s="31">
        <v>75.575</v>
      </c>
      <c r="N5" s="31">
        <v>16.0</v>
      </c>
      <c r="O5" s="31">
        <v>9200.0</v>
      </c>
      <c r="P5" s="36"/>
      <c r="Q5" s="36"/>
      <c r="R5" s="36"/>
      <c r="S5" s="36"/>
      <c r="T5" s="36"/>
      <c r="U5" s="33"/>
      <c r="V5" s="33"/>
      <c r="W5" s="33"/>
      <c r="X5" s="33"/>
      <c r="Y5" s="33"/>
      <c r="Z5" s="33"/>
    </row>
    <row r="6">
      <c r="A6" s="31" t="s">
        <v>490</v>
      </c>
      <c r="B6" s="31" t="s">
        <v>64</v>
      </c>
      <c r="C6" s="31">
        <v>10600.0</v>
      </c>
      <c r="D6" s="31" t="s">
        <v>491</v>
      </c>
      <c r="E6" s="31">
        <v>80.438</v>
      </c>
      <c r="F6" s="31" t="s">
        <v>492</v>
      </c>
      <c r="G6" s="33"/>
      <c r="H6" s="31" t="s">
        <v>505</v>
      </c>
      <c r="I6" s="31" t="s">
        <v>490</v>
      </c>
      <c r="J6" s="31" t="s">
        <v>506</v>
      </c>
      <c r="K6" s="31" t="s">
        <v>64</v>
      </c>
      <c r="L6" s="31" t="s">
        <v>507</v>
      </c>
      <c r="M6" s="31">
        <v>78.57333</v>
      </c>
      <c r="N6" s="31">
        <v>15.0</v>
      </c>
      <c r="O6" s="31">
        <v>9000.0</v>
      </c>
      <c r="P6" s="36"/>
      <c r="Q6" s="36"/>
      <c r="R6" s="36"/>
      <c r="S6" s="36"/>
      <c r="T6" s="36"/>
      <c r="U6" s="33"/>
      <c r="V6" s="33"/>
      <c r="W6" s="33"/>
      <c r="X6" s="33"/>
      <c r="Y6" s="33"/>
      <c r="Z6" s="33"/>
    </row>
    <row r="7">
      <c r="A7" s="31" t="s">
        <v>490</v>
      </c>
      <c r="B7" s="31" t="s">
        <v>34</v>
      </c>
      <c r="C7" s="31">
        <v>10200.0</v>
      </c>
      <c r="D7" s="31" t="s">
        <v>491</v>
      </c>
      <c r="E7" s="31">
        <v>83.964</v>
      </c>
      <c r="F7" s="31" t="s">
        <v>492</v>
      </c>
      <c r="G7" s="33"/>
      <c r="H7" s="31" t="s">
        <v>508</v>
      </c>
      <c r="I7" s="31" t="s">
        <v>490</v>
      </c>
      <c r="J7" s="31" t="s">
        <v>509</v>
      </c>
      <c r="K7" s="31" t="s">
        <v>122</v>
      </c>
      <c r="L7" s="31" t="s">
        <v>510</v>
      </c>
      <c r="M7" s="31">
        <v>76.46363</v>
      </c>
      <c r="N7" s="31">
        <v>11.0</v>
      </c>
      <c r="O7" s="31">
        <v>8800.0</v>
      </c>
      <c r="P7" s="36"/>
      <c r="Q7" s="36"/>
      <c r="R7" s="36"/>
      <c r="S7" s="36"/>
      <c r="T7" s="36"/>
      <c r="U7" s="33"/>
      <c r="V7" s="33"/>
      <c r="W7" s="33"/>
      <c r="X7" s="33"/>
      <c r="Y7" s="33"/>
      <c r="Z7" s="33"/>
    </row>
    <row r="8">
      <c r="A8" s="31" t="s">
        <v>490</v>
      </c>
      <c r="B8" s="31" t="s">
        <v>50</v>
      </c>
      <c r="C8" s="31">
        <v>9900.0</v>
      </c>
      <c r="D8" s="31" t="s">
        <v>491</v>
      </c>
      <c r="E8" s="31">
        <v>73.2</v>
      </c>
      <c r="F8" s="31" t="s">
        <v>492</v>
      </c>
      <c r="G8" s="33"/>
      <c r="H8" s="31" t="s">
        <v>511</v>
      </c>
      <c r="I8" s="31" t="s">
        <v>490</v>
      </c>
      <c r="J8" s="31" t="s">
        <v>512</v>
      </c>
      <c r="K8" s="31" t="s">
        <v>142</v>
      </c>
      <c r="L8" s="31" t="s">
        <v>513</v>
      </c>
      <c r="M8" s="31">
        <v>60.56154</v>
      </c>
      <c r="N8" s="31">
        <v>13.0</v>
      </c>
      <c r="O8" s="31">
        <v>8800.0</v>
      </c>
      <c r="P8" s="36"/>
      <c r="Q8" s="36"/>
      <c r="R8" s="36"/>
      <c r="S8" s="36"/>
      <c r="T8" s="36"/>
      <c r="U8" s="33"/>
      <c r="V8" s="33"/>
      <c r="W8" s="33"/>
      <c r="X8" s="33"/>
      <c r="Y8" s="33"/>
      <c r="Z8" s="33"/>
    </row>
    <row r="9">
      <c r="A9" s="31" t="s">
        <v>490</v>
      </c>
      <c r="B9" s="31" t="s">
        <v>138</v>
      </c>
      <c r="C9" s="31">
        <v>9700.0</v>
      </c>
      <c r="D9" s="31" t="s">
        <v>491</v>
      </c>
      <c r="E9" s="31">
        <v>77.567</v>
      </c>
      <c r="F9" s="31" t="s">
        <v>492</v>
      </c>
      <c r="G9" s="33"/>
      <c r="H9" s="31" t="s">
        <v>514</v>
      </c>
      <c r="I9" s="31" t="s">
        <v>490</v>
      </c>
      <c r="J9" s="31" t="s">
        <v>515</v>
      </c>
      <c r="K9" s="31" t="s">
        <v>34</v>
      </c>
      <c r="L9" s="31" t="s">
        <v>516</v>
      </c>
      <c r="M9" s="31">
        <v>87.85334</v>
      </c>
      <c r="N9" s="31">
        <v>15.0</v>
      </c>
      <c r="O9" s="31">
        <v>8700.0</v>
      </c>
      <c r="P9" s="36"/>
      <c r="Q9" s="36"/>
      <c r="R9" s="36"/>
      <c r="S9" s="36"/>
      <c r="T9" s="36"/>
      <c r="U9" s="33"/>
      <c r="V9" s="33"/>
      <c r="W9" s="33"/>
      <c r="X9" s="33"/>
      <c r="Y9" s="33"/>
      <c r="Z9" s="33"/>
    </row>
    <row r="10">
      <c r="A10" s="31" t="s">
        <v>490</v>
      </c>
      <c r="B10" s="31" t="s">
        <v>109</v>
      </c>
      <c r="C10" s="31">
        <v>9500.0</v>
      </c>
      <c r="D10" s="31" t="s">
        <v>491</v>
      </c>
      <c r="E10" s="31">
        <v>63.667</v>
      </c>
      <c r="F10" s="31" t="s">
        <v>492</v>
      </c>
      <c r="G10" s="33"/>
      <c r="H10" s="31" t="s">
        <v>517</v>
      </c>
      <c r="I10" s="31" t="s">
        <v>490</v>
      </c>
      <c r="J10" s="31" t="s">
        <v>518</v>
      </c>
      <c r="K10" s="31" t="s">
        <v>95</v>
      </c>
      <c r="L10" s="31" t="s">
        <v>519</v>
      </c>
      <c r="M10" s="31">
        <v>69.68235</v>
      </c>
      <c r="N10" s="31">
        <v>17.0</v>
      </c>
      <c r="O10" s="31">
        <v>8600.0</v>
      </c>
      <c r="P10" s="36"/>
      <c r="Q10" s="36"/>
      <c r="R10" s="36"/>
      <c r="S10" s="36"/>
      <c r="T10" s="36"/>
      <c r="U10" s="33"/>
      <c r="V10" s="33"/>
      <c r="W10" s="33"/>
      <c r="X10" s="33"/>
      <c r="Y10" s="33"/>
      <c r="Z10" s="33"/>
    </row>
    <row r="11">
      <c r="A11" s="31" t="s">
        <v>490</v>
      </c>
      <c r="B11" s="31" t="s">
        <v>142</v>
      </c>
      <c r="C11" s="31">
        <v>9400.0</v>
      </c>
      <c r="D11" s="31" t="s">
        <v>491</v>
      </c>
      <c r="E11" s="31">
        <v>64.458</v>
      </c>
      <c r="F11" s="31" t="s">
        <v>492</v>
      </c>
      <c r="G11" s="33"/>
      <c r="H11" s="31" t="s">
        <v>520</v>
      </c>
      <c r="I11" s="31" t="s">
        <v>490</v>
      </c>
      <c r="J11" s="31" t="s">
        <v>521</v>
      </c>
      <c r="K11" s="31" t="s">
        <v>109</v>
      </c>
      <c r="L11" s="31" t="s">
        <v>522</v>
      </c>
      <c r="M11" s="31">
        <v>46.71</v>
      </c>
      <c r="N11" s="31">
        <v>10.0</v>
      </c>
      <c r="O11" s="31">
        <v>8300.0</v>
      </c>
      <c r="P11" s="36"/>
      <c r="Q11" s="36"/>
      <c r="R11" s="36"/>
      <c r="S11" s="36"/>
      <c r="T11" s="36"/>
      <c r="U11" s="33"/>
      <c r="V11" s="33"/>
      <c r="W11" s="33"/>
      <c r="X11" s="33"/>
      <c r="Y11" s="33"/>
      <c r="Z11" s="33"/>
    </row>
    <row r="12">
      <c r="A12" s="31" t="s">
        <v>490</v>
      </c>
      <c r="B12" s="31" t="s">
        <v>42</v>
      </c>
      <c r="C12" s="31">
        <v>9300.0</v>
      </c>
      <c r="D12" s="31" t="s">
        <v>491</v>
      </c>
      <c r="E12" s="31">
        <v>71.917</v>
      </c>
      <c r="F12" s="31" t="s">
        <v>492</v>
      </c>
      <c r="G12" s="33"/>
      <c r="H12" s="31" t="s">
        <v>523</v>
      </c>
      <c r="I12" s="31" t="s">
        <v>490</v>
      </c>
      <c r="J12" s="31" t="s">
        <v>524</v>
      </c>
      <c r="K12" s="31" t="s">
        <v>171</v>
      </c>
      <c r="L12" s="31" t="s">
        <v>525</v>
      </c>
      <c r="M12" s="31">
        <v>67.73846</v>
      </c>
      <c r="N12" s="31">
        <v>13.0</v>
      </c>
      <c r="O12" s="31">
        <v>8200.0</v>
      </c>
      <c r="P12" s="36"/>
      <c r="Q12" s="36"/>
      <c r="R12" s="36"/>
      <c r="S12" s="36"/>
      <c r="T12" s="36"/>
      <c r="U12" s="33"/>
      <c r="V12" s="33"/>
      <c r="W12" s="33"/>
      <c r="X12" s="33"/>
      <c r="Y12" s="33"/>
      <c r="Z12" s="33"/>
    </row>
    <row r="13">
      <c r="A13" s="31" t="s">
        <v>490</v>
      </c>
      <c r="B13" s="31" t="s">
        <v>122</v>
      </c>
      <c r="C13" s="31">
        <v>9200.0</v>
      </c>
      <c r="D13" s="31" t="s">
        <v>491</v>
      </c>
      <c r="E13" s="31">
        <v>83.636</v>
      </c>
      <c r="F13" s="31" t="s">
        <v>492</v>
      </c>
      <c r="G13" s="33"/>
      <c r="H13" s="31" t="s">
        <v>528</v>
      </c>
      <c r="I13" s="31" t="s">
        <v>490</v>
      </c>
      <c r="J13" s="31" t="s">
        <v>529</v>
      </c>
      <c r="K13" s="31" t="s">
        <v>42</v>
      </c>
      <c r="L13" s="31" t="s">
        <v>530</v>
      </c>
      <c r="M13" s="31">
        <v>64.91053</v>
      </c>
      <c r="N13" s="31">
        <v>19.0</v>
      </c>
      <c r="O13" s="31">
        <v>8000.0</v>
      </c>
      <c r="P13" s="36"/>
      <c r="Q13" s="36"/>
      <c r="R13" s="36"/>
      <c r="S13" s="36"/>
      <c r="T13" s="36"/>
      <c r="U13" s="33"/>
      <c r="V13" s="33"/>
      <c r="W13" s="33"/>
      <c r="X13" s="33"/>
      <c r="Y13" s="33"/>
      <c r="Z13" s="33"/>
    </row>
    <row r="14">
      <c r="A14" s="31" t="s">
        <v>490</v>
      </c>
      <c r="B14" s="31" t="s">
        <v>111</v>
      </c>
      <c r="C14" s="31">
        <v>9000.0</v>
      </c>
      <c r="D14" s="31" t="s">
        <v>491</v>
      </c>
      <c r="E14" s="31">
        <v>69.679</v>
      </c>
      <c r="F14" s="31" t="s">
        <v>492</v>
      </c>
      <c r="G14" s="33"/>
      <c r="H14" s="31" t="s">
        <v>532</v>
      </c>
      <c r="I14" s="31" t="s">
        <v>490</v>
      </c>
      <c r="J14" s="31" t="s">
        <v>533</v>
      </c>
      <c r="K14" s="31" t="s">
        <v>50</v>
      </c>
      <c r="L14" s="31" t="s">
        <v>534</v>
      </c>
      <c r="M14" s="31">
        <v>72.46666</v>
      </c>
      <c r="N14" s="31">
        <v>12.0</v>
      </c>
      <c r="O14" s="31">
        <v>7900.0</v>
      </c>
      <c r="P14" s="36"/>
      <c r="Q14" s="36"/>
      <c r="R14" s="36"/>
      <c r="S14" s="36"/>
      <c r="T14" s="36"/>
      <c r="U14" s="33"/>
      <c r="V14" s="33"/>
      <c r="W14" s="33"/>
      <c r="X14" s="33"/>
      <c r="Y14" s="33"/>
      <c r="Z14" s="33"/>
    </row>
    <row r="15">
      <c r="A15" s="31" t="s">
        <v>490</v>
      </c>
      <c r="B15" s="31" t="s">
        <v>171</v>
      </c>
      <c r="C15" s="31">
        <v>8800.0</v>
      </c>
      <c r="D15" s="31" t="s">
        <v>491</v>
      </c>
      <c r="E15" s="31">
        <v>66.923</v>
      </c>
      <c r="F15" s="31" t="s">
        <v>492</v>
      </c>
      <c r="G15" s="33"/>
      <c r="H15" s="31" t="s">
        <v>535</v>
      </c>
      <c r="I15" s="31" t="s">
        <v>490</v>
      </c>
      <c r="J15" s="31" t="s">
        <v>536</v>
      </c>
      <c r="K15" s="31" t="s">
        <v>256</v>
      </c>
      <c r="L15" s="31" t="s">
        <v>537</v>
      </c>
      <c r="M15" s="31">
        <v>51.15</v>
      </c>
      <c r="N15" s="31">
        <v>8.0</v>
      </c>
      <c r="O15" s="31">
        <v>7700.0</v>
      </c>
      <c r="P15" s="36"/>
      <c r="Q15" s="36"/>
      <c r="R15" s="36"/>
      <c r="S15" s="36"/>
      <c r="T15" s="36"/>
      <c r="U15" s="33"/>
      <c r="V15" s="33"/>
      <c r="W15" s="33"/>
      <c r="X15" s="33"/>
      <c r="Y15" s="33"/>
      <c r="Z15" s="33"/>
    </row>
    <row r="16">
      <c r="A16" s="31" t="s">
        <v>490</v>
      </c>
      <c r="B16" s="31" t="s">
        <v>167</v>
      </c>
      <c r="C16" s="31">
        <v>8600.0</v>
      </c>
      <c r="D16" s="31" t="s">
        <v>491</v>
      </c>
      <c r="E16" s="31">
        <v>63.813</v>
      </c>
      <c r="F16" s="31" t="s">
        <v>492</v>
      </c>
      <c r="G16" s="33"/>
      <c r="H16" s="31" t="s">
        <v>538</v>
      </c>
      <c r="I16" s="31" t="s">
        <v>490</v>
      </c>
      <c r="J16" s="31" t="s">
        <v>539</v>
      </c>
      <c r="K16" s="31" t="s">
        <v>111</v>
      </c>
      <c r="L16" s="31" t="s">
        <v>540</v>
      </c>
      <c r="M16" s="31">
        <v>73.22353</v>
      </c>
      <c r="N16" s="31">
        <v>17.0</v>
      </c>
      <c r="O16" s="31">
        <v>7600.0</v>
      </c>
      <c r="P16" s="36"/>
      <c r="Q16" s="36"/>
      <c r="R16" s="36"/>
      <c r="S16" s="36"/>
      <c r="T16" s="36"/>
      <c r="U16" s="33"/>
      <c r="V16" s="33"/>
      <c r="W16" s="33"/>
      <c r="X16" s="33"/>
      <c r="Y16" s="33"/>
      <c r="Z16" s="33"/>
    </row>
    <row r="17">
      <c r="A17" s="31" t="s">
        <v>490</v>
      </c>
      <c r="B17" s="31" t="s">
        <v>136</v>
      </c>
      <c r="C17" s="31">
        <v>8400.0</v>
      </c>
      <c r="D17" s="31" t="s">
        <v>491</v>
      </c>
      <c r="E17" s="31">
        <v>71.029</v>
      </c>
      <c r="F17" s="31" t="s">
        <v>492</v>
      </c>
      <c r="G17" s="33"/>
      <c r="H17" s="31" t="s">
        <v>541</v>
      </c>
      <c r="I17" s="31" t="s">
        <v>490</v>
      </c>
      <c r="J17" s="31" t="s">
        <v>542</v>
      </c>
      <c r="K17" s="31" t="s">
        <v>136</v>
      </c>
      <c r="L17" s="31" t="s">
        <v>543</v>
      </c>
      <c r="M17" s="31">
        <v>58.88572</v>
      </c>
      <c r="N17" s="31">
        <v>7.0</v>
      </c>
      <c r="O17" s="31">
        <v>7400.0</v>
      </c>
      <c r="P17" s="36"/>
      <c r="Q17" s="36"/>
      <c r="R17" s="36"/>
      <c r="S17" s="36"/>
      <c r="T17" s="36"/>
      <c r="U17" s="33"/>
      <c r="V17" s="33"/>
      <c r="W17" s="33"/>
      <c r="X17" s="33"/>
      <c r="Y17" s="33"/>
      <c r="Z17" s="33"/>
    </row>
    <row r="18">
      <c r="A18" s="31" t="s">
        <v>490</v>
      </c>
      <c r="B18" s="31" t="s">
        <v>117</v>
      </c>
      <c r="C18" s="31">
        <v>8300.0</v>
      </c>
      <c r="D18" s="31" t="s">
        <v>491</v>
      </c>
      <c r="E18" s="31">
        <v>67.875</v>
      </c>
      <c r="F18" s="31" t="s">
        <v>492</v>
      </c>
      <c r="G18" s="33"/>
      <c r="H18" s="31" t="s">
        <v>546</v>
      </c>
      <c r="I18" s="31" t="s">
        <v>490</v>
      </c>
      <c r="J18" s="31" t="s">
        <v>533</v>
      </c>
      <c r="K18" s="31" t="s">
        <v>147</v>
      </c>
      <c r="L18" s="31" t="s">
        <v>547</v>
      </c>
      <c r="M18" s="31">
        <v>76.36667</v>
      </c>
      <c r="N18" s="31">
        <v>18.0</v>
      </c>
      <c r="O18" s="31">
        <v>7400.0</v>
      </c>
      <c r="P18" s="36"/>
      <c r="Q18" s="36"/>
      <c r="R18" s="36"/>
      <c r="S18" s="36"/>
      <c r="T18" s="36"/>
      <c r="U18" s="33"/>
      <c r="V18" s="33"/>
      <c r="W18" s="33"/>
      <c r="X18" s="33"/>
      <c r="Y18" s="33"/>
      <c r="Z18" s="33"/>
    </row>
    <row r="19">
      <c r="A19" s="31" t="s">
        <v>490</v>
      </c>
      <c r="B19" s="31" t="s">
        <v>147</v>
      </c>
      <c r="C19" s="31">
        <v>8200.0</v>
      </c>
      <c r="D19" s="31" t="s">
        <v>491</v>
      </c>
      <c r="E19" s="31">
        <v>67.0</v>
      </c>
      <c r="F19" s="31" t="s">
        <v>492</v>
      </c>
      <c r="G19" s="33"/>
      <c r="H19" s="31" t="s">
        <v>548</v>
      </c>
      <c r="I19" s="31" t="s">
        <v>490</v>
      </c>
      <c r="J19" s="31" t="s">
        <v>549</v>
      </c>
      <c r="K19" s="31" t="s">
        <v>167</v>
      </c>
      <c r="L19" s="31" t="s">
        <v>550</v>
      </c>
      <c r="M19" s="31">
        <v>59.9</v>
      </c>
      <c r="N19" s="31">
        <v>15.0</v>
      </c>
      <c r="O19" s="31">
        <v>7300.0</v>
      </c>
      <c r="P19" s="36"/>
      <c r="Q19" s="36"/>
      <c r="R19" s="36"/>
      <c r="S19" s="36"/>
      <c r="T19" s="36"/>
      <c r="U19" s="33"/>
      <c r="V19" s="33"/>
      <c r="W19" s="33"/>
      <c r="X19" s="33"/>
      <c r="Y19" s="33"/>
      <c r="Z19" s="33"/>
    </row>
    <row r="20">
      <c r="A20" s="31" t="s">
        <v>490</v>
      </c>
      <c r="B20" s="31" t="s">
        <v>551</v>
      </c>
      <c r="C20" s="31">
        <v>8100.0</v>
      </c>
      <c r="D20" s="31" t="s">
        <v>491</v>
      </c>
      <c r="E20" s="31">
        <v>59.923</v>
      </c>
      <c r="F20" s="31" t="s">
        <v>492</v>
      </c>
      <c r="G20" s="33"/>
      <c r="H20" s="31" t="s">
        <v>552</v>
      </c>
      <c r="I20" s="31" t="s">
        <v>490</v>
      </c>
      <c r="J20" s="31" t="s">
        <v>553</v>
      </c>
      <c r="K20" s="31" t="s">
        <v>554</v>
      </c>
      <c r="L20" s="31" t="s">
        <v>555</v>
      </c>
      <c r="M20" s="31">
        <v>55.76923</v>
      </c>
      <c r="N20" s="31">
        <v>13.0</v>
      </c>
      <c r="O20" s="31">
        <v>7200.0</v>
      </c>
      <c r="P20" s="36"/>
      <c r="Q20" s="36"/>
      <c r="R20" s="36"/>
      <c r="S20" s="36"/>
      <c r="T20" s="36"/>
      <c r="U20" s="33"/>
      <c r="V20" s="33"/>
      <c r="W20" s="33"/>
      <c r="X20" s="33"/>
      <c r="Y20" s="33"/>
      <c r="Z20" s="33"/>
    </row>
    <row r="21">
      <c r="A21" s="31" t="s">
        <v>490</v>
      </c>
      <c r="B21" s="31" t="s">
        <v>86</v>
      </c>
      <c r="C21" s="31">
        <v>8000.0</v>
      </c>
      <c r="D21" s="31" t="s">
        <v>491</v>
      </c>
      <c r="E21" s="31">
        <v>69.088</v>
      </c>
      <c r="F21" s="31" t="s">
        <v>492</v>
      </c>
      <c r="G21" s="33"/>
      <c r="H21" s="31" t="s">
        <v>557</v>
      </c>
      <c r="I21" s="31" t="s">
        <v>490</v>
      </c>
      <c r="J21" s="31" t="s">
        <v>558</v>
      </c>
      <c r="K21" s="31" t="s">
        <v>99</v>
      </c>
      <c r="L21" s="31" t="s">
        <v>559</v>
      </c>
      <c r="M21" s="31">
        <v>63.30454</v>
      </c>
      <c r="N21" s="31">
        <v>22.0</v>
      </c>
      <c r="O21" s="31">
        <v>7000.0</v>
      </c>
      <c r="P21" s="36"/>
      <c r="Q21" s="36"/>
      <c r="R21" s="36"/>
      <c r="S21" s="36"/>
      <c r="T21" s="36"/>
      <c r="U21" s="33"/>
      <c r="V21" s="33"/>
      <c r="W21" s="33"/>
      <c r="X21" s="33"/>
      <c r="Y21" s="33"/>
      <c r="Z21" s="33"/>
    </row>
    <row r="22">
      <c r="A22" s="31" t="s">
        <v>490</v>
      </c>
      <c r="B22" s="31" t="s">
        <v>68</v>
      </c>
      <c r="C22" s="31">
        <v>8000.0</v>
      </c>
      <c r="D22" s="31" t="s">
        <v>491</v>
      </c>
      <c r="E22" s="31">
        <v>59.706</v>
      </c>
      <c r="F22" s="31" t="s">
        <v>492</v>
      </c>
      <c r="G22" s="33"/>
      <c r="H22" s="31" t="s">
        <v>560</v>
      </c>
      <c r="I22" s="31" t="s">
        <v>490</v>
      </c>
      <c r="J22" s="31" t="s">
        <v>561</v>
      </c>
      <c r="K22" s="31" t="s">
        <v>117</v>
      </c>
      <c r="L22" s="31" t="s">
        <v>562</v>
      </c>
      <c r="M22" s="31">
        <v>67.3</v>
      </c>
      <c r="N22" s="31">
        <v>19.0</v>
      </c>
      <c r="O22" s="31">
        <v>6900.0</v>
      </c>
      <c r="P22" s="36"/>
      <c r="Q22" s="36"/>
      <c r="R22" s="36"/>
      <c r="S22" s="36"/>
      <c r="T22" s="36"/>
      <c r="U22" s="33"/>
      <c r="V22" s="33"/>
      <c r="W22" s="33"/>
      <c r="X22" s="33"/>
      <c r="Y22" s="33"/>
      <c r="Z22" s="33"/>
    </row>
    <row r="23">
      <c r="A23" s="31" t="s">
        <v>490</v>
      </c>
      <c r="B23" s="31" t="s">
        <v>131</v>
      </c>
      <c r="C23" s="31">
        <v>7900.0</v>
      </c>
      <c r="D23" s="31" t="s">
        <v>491</v>
      </c>
      <c r="E23" s="31">
        <v>67.125</v>
      </c>
      <c r="F23" s="31" t="s">
        <v>492</v>
      </c>
      <c r="G23" s="33"/>
      <c r="H23" s="31" t="s">
        <v>563</v>
      </c>
      <c r="I23" s="31" t="s">
        <v>490</v>
      </c>
      <c r="J23" s="31" t="s">
        <v>564</v>
      </c>
      <c r="K23" s="31" t="s">
        <v>93</v>
      </c>
      <c r="L23" s="31" t="s">
        <v>565</v>
      </c>
      <c r="M23" s="31">
        <v>65.275</v>
      </c>
      <c r="N23" s="31">
        <v>12.0</v>
      </c>
      <c r="O23" s="31">
        <v>6700.0</v>
      </c>
      <c r="P23" s="36"/>
      <c r="Q23" s="36"/>
      <c r="R23" s="36"/>
      <c r="S23" s="36"/>
      <c r="T23" s="36"/>
      <c r="U23" s="33"/>
      <c r="V23" s="33"/>
      <c r="W23" s="33"/>
      <c r="X23" s="33"/>
      <c r="Y23" s="33"/>
      <c r="Z23" s="33"/>
    </row>
    <row r="24">
      <c r="A24" s="31" t="s">
        <v>490</v>
      </c>
      <c r="B24" s="31" t="s">
        <v>158</v>
      </c>
      <c r="C24" s="31">
        <v>7900.0</v>
      </c>
      <c r="D24" s="31" t="s">
        <v>491</v>
      </c>
      <c r="E24" s="31">
        <v>67.975</v>
      </c>
      <c r="F24" s="31" t="s">
        <v>492</v>
      </c>
      <c r="G24" s="33"/>
      <c r="H24" s="31" t="s">
        <v>566</v>
      </c>
      <c r="I24" s="31" t="s">
        <v>490</v>
      </c>
      <c r="J24" s="31" t="s">
        <v>567</v>
      </c>
      <c r="K24" s="31" t="s">
        <v>131</v>
      </c>
      <c r="L24" s="31" t="s">
        <v>568</v>
      </c>
      <c r="M24" s="31">
        <v>73.90625</v>
      </c>
      <c r="N24" s="31">
        <v>16.0</v>
      </c>
      <c r="O24" s="31">
        <v>6600.0</v>
      </c>
      <c r="P24" s="36"/>
      <c r="Q24" s="36"/>
      <c r="R24" s="36"/>
      <c r="S24" s="36"/>
      <c r="T24" s="36"/>
      <c r="U24" s="33"/>
      <c r="V24" s="33"/>
      <c r="W24" s="33"/>
      <c r="X24" s="33"/>
      <c r="Y24" s="33"/>
      <c r="Z24" s="33"/>
    </row>
    <row r="25">
      <c r="A25" s="31" t="s">
        <v>490</v>
      </c>
      <c r="B25" s="31" t="s">
        <v>93</v>
      </c>
      <c r="C25" s="31">
        <v>7800.0</v>
      </c>
      <c r="D25" s="31" t="s">
        <v>491</v>
      </c>
      <c r="E25" s="31">
        <v>68.955</v>
      </c>
      <c r="F25" s="31" t="s">
        <v>492</v>
      </c>
      <c r="G25" s="33"/>
      <c r="H25" s="31" t="s">
        <v>569</v>
      </c>
      <c r="I25" s="31" t="s">
        <v>490</v>
      </c>
      <c r="J25" s="31" t="s">
        <v>547</v>
      </c>
      <c r="K25" s="31" t="s">
        <v>275</v>
      </c>
      <c r="L25" s="31" t="s">
        <v>570</v>
      </c>
      <c r="M25" s="31">
        <v>58.08889</v>
      </c>
      <c r="N25" s="31">
        <v>9.0</v>
      </c>
      <c r="O25" s="31">
        <v>6600.0</v>
      </c>
      <c r="P25" s="36"/>
      <c r="Q25" s="36"/>
      <c r="R25" s="36"/>
      <c r="S25" s="36"/>
      <c r="T25" s="36"/>
      <c r="U25" s="33"/>
      <c r="V25" s="33"/>
      <c r="W25" s="33"/>
      <c r="X25" s="33"/>
      <c r="Y25" s="33"/>
      <c r="Z25" s="33"/>
    </row>
    <row r="26">
      <c r="A26" s="31" t="s">
        <v>490</v>
      </c>
      <c r="B26" s="31" t="s">
        <v>99</v>
      </c>
      <c r="C26" s="31">
        <v>7800.0</v>
      </c>
      <c r="D26" s="31" t="s">
        <v>491</v>
      </c>
      <c r="E26" s="31">
        <v>61.826</v>
      </c>
      <c r="F26" s="31" t="s">
        <v>492</v>
      </c>
      <c r="G26" s="33"/>
      <c r="H26" s="31" t="s">
        <v>571</v>
      </c>
      <c r="I26" s="31" t="s">
        <v>490</v>
      </c>
      <c r="J26" s="31" t="s">
        <v>572</v>
      </c>
      <c r="K26" s="31" t="s">
        <v>224</v>
      </c>
      <c r="L26" s="31" t="s">
        <v>573</v>
      </c>
      <c r="M26" s="31">
        <v>56.3</v>
      </c>
      <c r="N26" s="31">
        <v>9.0</v>
      </c>
      <c r="O26" s="31">
        <v>6500.0</v>
      </c>
      <c r="P26" s="36"/>
      <c r="Q26" s="36"/>
      <c r="R26" s="36"/>
      <c r="S26" s="36"/>
      <c r="T26" s="36"/>
      <c r="U26" s="33"/>
      <c r="V26" s="33"/>
      <c r="W26" s="33"/>
      <c r="X26" s="33"/>
      <c r="Y26" s="33"/>
      <c r="Z26" s="33"/>
    </row>
    <row r="27">
      <c r="A27" s="31" t="s">
        <v>490</v>
      </c>
      <c r="B27" s="31" t="s">
        <v>228</v>
      </c>
      <c r="C27" s="31">
        <v>7700.0</v>
      </c>
      <c r="D27" s="31" t="s">
        <v>491</v>
      </c>
      <c r="E27" s="31">
        <v>61.731</v>
      </c>
      <c r="F27" s="31" t="s">
        <v>492</v>
      </c>
      <c r="G27" s="33"/>
      <c r="H27" s="31" t="s">
        <v>576</v>
      </c>
      <c r="I27" s="31" t="s">
        <v>490</v>
      </c>
      <c r="J27" s="31" t="s">
        <v>577</v>
      </c>
      <c r="K27" s="31" t="s">
        <v>86</v>
      </c>
      <c r="L27" s="31" t="s">
        <v>578</v>
      </c>
      <c r="M27" s="31">
        <v>72.53333</v>
      </c>
      <c r="N27" s="31">
        <v>18.0</v>
      </c>
      <c r="O27" s="31">
        <v>6500.0</v>
      </c>
      <c r="P27" s="36"/>
      <c r="Q27" s="36"/>
      <c r="R27" s="36"/>
      <c r="S27" s="36"/>
      <c r="T27" s="36"/>
      <c r="U27" s="33"/>
      <c r="V27" s="33"/>
      <c r="W27" s="33"/>
      <c r="X27" s="33"/>
      <c r="Y27" s="33"/>
      <c r="Z27" s="33"/>
    </row>
    <row r="28">
      <c r="A28" s="31" t="s">
        <v>490</v>
      </c>
      <c r="B28" s="31" t="s">
        <v>82</v>
      </c>
      <c r="C28" s="31">
        <v>7700.0</v>
      </c>
      <c r="D28" s="31" t="s">
        <v>491</v>
      </c>
      <c r="E28" s="31">
        <v>53.588</v>
      </c>
      <c r="F28" s="31" t="s">
        <v>492</v>
      </c>
      <c r="G28" s="33"/>
      <c r="H28" s="31" t="s">
        <v>579</v>
      </c>
      <c r="I28" s="31" t="s">
        <v>490</v>
      </c>
      <c r="J28" s="31" t="s">
        <v>580</v>
      </c>
      <c r="K28" s="31" t="s">
        <v>223</v>
      </c>
      <c r="L28" s="31" t="s">
        <v>581</v>
      </c>
      <c r="M28" s="31">
        <v>64.26316</v>
      </c>
      <c r="N28" s="31">
        <v>19.0</v>
      </c>
      <c r="O28" s="31">
        <v>6400.0</v>
      </c>
      <c r="P28" s="36"/>
      <c r="Q28" s="36"/>
      <c r="R28" s="36"/>
      <c r="S28" s="36"/>
      <c r="T28" s="36"/>
      <c r="U28" s="33"/>
      <c r="V28" s="33"/>
      <c r="W28" s="33"/>
      <c r="X28" s="33"/>
      <c r="Y28" s="33"/>
      <c r="Z28" s="33"/>
    </row>
    <row r="29">
      <c r="A29" s="31" t="s">
        <v>490</v>
      </c>
      <c r="B29" s="31" t="s">
        <v>223</v>
      </c>
      <c r="C29" s="31">
        <v>7600.0</v>
      </c>
      <c r="D29" s="31" t="s">
        <v>491</v>
      </c>
      <c r="E29" s="31">
        <v>63.917</v>
      </c>
      <c r="F29" s="31" t="s">
        <v>492</v>
      </c>
      <c r="G29" s="33"/>
      <c r="H29" s="31" t="s">
        <v>582</v>
      </c>
      <c r="I29" s="31" t="s">
        <v>490</v>
      </c>
      <c r="J29" s="31" t="s">
        <v>583</v>
      </c>
      <c r="K29" s="31" t="s">
        <v>163</v>
      </c>
      <c r="L29" s="31" t="s">
        <v>584</v>
      </c>
      <c r="M29" s="31">
        <v>54.83333</v>
      </c>
      <c r="N29" s="31">
        <v>12.0</v>
      </c>
      <c r="O29" s="31">
        <v>6400.0</v>
      </c>
      <c r="P29" s="36"/>
      <c r="Q29" s="36"/>
      <c r="R29" s="36"/>
      <c r="S29" s="36"/>
      <c r="T29" s="36"/>
      <c r="U29" s="33"/>
      <c r="V29" s="33"/>
      <c r="W29" s="33"/>
      <c r="X29" s="33"/>
      <c r="Y29" s="33"/>
      <c r="Z29" s="33"/>
    </row>
    <row r="30">
      <c r="A30" s="31" t="s">
        <v>490</v>
      </c>
      <c r="B30" s="31" t="s">
        <v>35</v>
      </c>
      <c r="C30" s="31">
        <v>7600.0</v>
      </c>
      <c r="D30" s="31" t="s">
        <v>491</v>
      </c>
      <c r="E30" s="31">
        <v>57.692</v>
      </c>
      <c r="F30" s="31" t="s">
        <v>492</v>
      </c>
      <c r="G30" s="33"/>
      <c r="H30" s="31" t="s">
        <v>585</v>
      </c>
      <c r="I30" s="31" t="s">
        <v>490</v>
      </c>
      <c r="J30" s="31" t="s">
        <v>586</v>
      </c>
      <c r="K30" s="31" t="s">
        <v>100</v>
      </c>
      <c r="L30" s="31" t="s">
        <v>587</v>
      </c>
      <c r="M30" s="31">
        <v>67.156</v>
      </c>
      <c r="N30" s="31">
        <v>25.0</v>
      </c>
      <c r="O30" s="31">
        <v>6300.0</v>
      </c>
      <c r="P30" s="36"/>
      <c r="Q30" s="36"/>
      <c r="R30" s="36"/>
      <c r="S30" s="36"/>
      <c r="T30" s="36"/>
      <c r="U30" s="33"/>
      <c r="V30" s="33"/>
      <c r="W30" s="33"/>
      <c r="X30" s="33"/>
      <c r="Y30" s="33"/>
      <c r="Z30" s="33"/>
    </row>
    <row r="31">
      <c r="A31" s="31" t="s">
        <v>490</v>
      </c>
      <c r="B31" s="31" t="s">
        <v>6</v>
      </c>
      <c r="C31" s="31">
        <v>7500.0</v>
      </c>
      <c r="D31" s="31" t="s">
        <v>491</v>
      </c>
      <c r="E31" s="31">
        <v>60.094</v>
      </c>
      <c r="F31" s="31" t="s">
        <v>492</v>
      </c>
      <c r="G31" s="33"/>
      <c r="H31" s="31" t="s">
        <v>588</v>
      </c>
      <c r="I31" s="31" t="s">
        <v>490</v>
      </c>
      <c r="J31" s="31" t="s">
        <v>589</v>
      </c>
      <c r="K31" s="31" t="s">
        <v>68</v>
      </c>
      <c r="L31" s="31" t="s">
        <v>498</v>
      </c>
      <c r="M31" s="31">
        <v>55.02941</v>
      </c>
      <c r="N31" s="31">
        <v>17.0</v>
      </c>
      <c r="O31" s="31">
        <v>6300.0</v>
      </c>
      <c r="P31" s="36"/>
      <c r="Q31" s="36"/>
      <c r="R31" s="36"/>
      <c r="S31" s="36"/>
      <c r="T31" s="36"/>
      <c r="U31" s="33"/>
      <c r="V31" s="33"/>
      <c r="W31" s="33"/>
      <c r="X31" s="33"/>
      <c r="Y31" s="33"/>
      <c r="Z31" s="33"/>
    </row>
    <row r="32">
      <c r="A32" s="31" t="s">
        <v>490</v>
      </c>
      <c r="B32" s="31" t="s">
        <v>216</v>
      </c>
      <c r="C32" s="31">
        <v>7500.0</v>
      </c>
      <c r="D32" s="31" t="s">
        <v>491</v>
      </c>
      <c r="E32" s="31">
        <v>65.367</v>
      </c>
      <c r="F32" s="31" t="s">
        <v>492</v>
      </c>
      <c r="G32" s="33"/>
      <c r="H32" s="31" t="s">
        <v>592</v>
      </c>
      <c r="I32" s="31" t="s">
        <v>490</v>
      </c>
      <c r="J32" s="31" t="s">
        <v>593</v>
      </c>
      <c r="K32" s="31" t="s">
        <v>228</v>
      </c>
      <c r="L32" s="31" t="s">
        <v>594</v>
      </c>
      <c r="M32" s="31">
        <v>50.64286</v>
      </c>
      <c r="N32" s="31">
        <v>7.0</v>
      </c>
      <c r="O32" s="31">
        <v>6300.0</v>
      </c>
      <c r="P32" s="36"/>
      <c r="Q32" s="36"/>
      <c r="R32" s="36"/>
      <c r="S32" s="36"/>
      <c r="T32" s="36"/>
      <c r="U32" s="33"/>
      <c r="V32" s="33"/>
      <c r="W32" s="33"/>
      <c r="X32" s="33"/>
      <c r="Y32" s="33"/>
      <c r="Z32" s="33"/>
    </row>
    <row r="33">
      <c r="A33" s="31" t="s">
        <v>490</v>
      </c>
      <c r="B33" s="31" t="s">
        <v>100</v>
      </c>
      <c r="C33" s="31">
        <v>7400.0</v>
      </c>
      <c r="D33" s="31" t="s">
        <v>491</v>
      </c>
      <c r="E33" s="31">
        <v>71.19</v>
      </c>
      <c r="F33" s="31" t="s">
        <v>492</v>
      </c>
      <c r="G33" s="33"/>
      <c r="H33" s="31" t="s">
        <v>595</v>
      </c>
      <c r="I33" s="31" t="s">
        <v>490</v>
      </c>
      <c r="J33" s="31" t="s">
        <v>512</v>
      </c>
      <c r="K33" s="31" t="s">
        <v>174</v>
      </c>
      <c r="L33" s="31" t="s">
        <v>596</v>
      </c>
      <c r="M33" s="31">
        <v>72.34375</v>
      </c>
      <c r="N33" s="31">
        <v>16.0</v>
      </c>
      <c r="O33" s="31">
        <v>6200.0</v>
      </c>
      <c r="P33" s="36"/>
      <c r="Q33" s="36"/>
      <c r="R33" s="36"/>
      <c r="S33" s="36"/>
      <c r="T33" s="36"/>
      <c r="U33" s="33"/>
      <c r="V33" s="33"/>
      <c r="W33" s="33"/>
      <c r="X33" s="33"/>
      <c r="Y33" s="33"/>
      <c r="Z33" s="33"/>
    </row>
    <row r="34">
      <c r="A34" s="31" t="s">
        <v>490</v>
      </c>
      <c r="B34" s="31" t="s">
        <v>106</v>
      </c>
      <c r="C34" s="31">
        <v>7400.0</v>
      </c>
      <c r="D34" s="31" t="s">
        <v>491</v>
      </c>
      <c r="E34" s="31">
        <v>67.083</v>
      </c>
      <c r="F34" s="31" t="s">
        <v>492</v>
      </c>
      <c r="G34" s="33"/>
      <c r="H34" s="31" t="s">
        <v>597</v>
      </c>
      <c r="I34" s="31" t="s">
        <v>490</v>
      </c>
      <c r="J34" s="31" t="s">
        <v>598</v>
      </c>
      <c r="K34" s="31" t="s">
        <v>271</v>
      </c>
      <c r="L34" s="31" t="s">
        <v>599</v>
      </c>
      <c r="M34" s="31">
        <v>52.79</v>
      </c>
      <c r="N34" s="31">
        <v>10.0</v>
      </c>
      <c r="O34" s="31">
        <v>6100.0</v>
      </c>
      <c r="P34" s="36"/>
      <c r="Q34" s="36"/>
      <c r="R34" s="36"/>
      <c r="S34" s="36"/>
      <c r="T34" s="36"/>
      <c r="U34" s="33"/>
      <c r="V34" s="33"/>
      <c r="W34" s="33"/>
      <c r="X34" s="33"/>
      <c r="Y34" s="33"/>
      <c r="Z34" s="33"/>
    </row>
    <row r="35">
      <c r="A35" s="31" t="s">
        <v>490</v>
      </c>
      <c r="B35" s="31" t="s">
        <v>275</v>
      </c>
      <c r="C35" s="31">
        <v>7300.0</v>
      </c>
      <c r="D35" s="31" t="s">
        <v>491</v>
      </c>
      <c r="E35" s="31">
        <v>59.375</v>
      </c>
      <c r="F35" s="31" t="s">
        <v>492</v>
      </c>
      <c r="G35" s="33"/>
      <c r="H35" s="31" t="s">
        <v>600</v>
      </c>
      <c r="I35" s="31" t="s">
        <v>490</v>
      </c>
      <c r="J35" s="31" t="s">
        <v>601</v>
      </c>
      <c r="K35" s="31" t="s">
        <v>35</v>
      </c>
      <c r="L35" s="31" t="s">
        <v>602</v>
      </c>
      <c r="M35" s="31">
        <v>48.16667</v>
      </c>
      <c r="N35" s="31">
        <v>6.0</v>
      </c>
      <c r="O35" s="31">
        <v>6000.0</v>
      </c>
      <c r="P35" s="36"/>
      <c r="Q35" s="36"/>
      <c r="R35" s="36"/>
      <c r="S35" s="36"/>
      <c r="T35" s="36"/>
      <c r="U35" s="33"/>
      <c r="V35" s="33"/>
      <c r="W35" s="33"/>
      <c r="X35" s="33"/>
      <c r="Y35" s="33"/>
      <c r="Z35" s="33"/>
    </row>
    <row r="36">
      <c r="A36" s="31" t="s">
        <v>490</v>
      </c>
      <c r="B36" s="31" t="s">
        <v>157</v>
      </c>
      <c r="C36" s="31">
        <v>7300.0</v>
      </c>
      <c r="D36" s="31" t="s">
        <v>491</v>
      </c>
      <c r="E36" s="31">
        <v>55.656</v>
      </c>
      <c r="F36" s="31" t="s">
        <v>492</v>
      </c>
      <c r="G36" s="33"/>
      <c r="H36" s="31" t="s">
        <v>603</v>
      </c>
      <c r="I36" s="31" t="s">
        <v>490</v>
      </c>
      <c r="J36" s="31" t="s">
        <v>604</v>
      </c>
      <c r="K36" s="31" t="s">
        <v>200</v>
      </c>
      <c r="L36" s="31" t="s">
        <v>605</v>
      </c>
      <c r="M36" s="31">
        <v>50.46471</v>
      </c>
      <c r="N36" s="31">
        <v>17.0</v>
      </c>
      <c r="O36" s="31">
        <v>6000.0</v>
      </c>
      <c r="P36" s="36"/>
      <c r="Q36" s="36"/>
      <c r="R36" s="36"/>
      <c r="S36" s="36"/>
      <c r="T36" s="36"/>
      <c r="U36" s="33"/>
      <c r="V36" s="33"/>
      <c r="W36" s="33"/>
      <c r="X36" s="33"/>
      <c r="Y36" s="33"/>
      <c r="Z36" s="33"/>
    </row>
    <row r="37">
      <c r="A37" s="31" t="s">
        <v>490</v>
      </c>
      <c r="B37" s="31" t="s">
        <v>163</v>
      </c>
      <c r="C37" s="31">
        <v>7200.0</v>
      </c>
      <c r="D37" s="31" t="s">
        <v>491</v>
      </c>
      <c r="E37" s="31">
        <v>61.0</v>
      </c>
      <c r="F37" s="31" t="s">
        <v>492</v>
      </c>
      <c r="G37" s="33"/>
      <c r="H37" s="31" t="s">
        <v>606</v>
      </c>
      <c r="I37" s="31" t="s">
        <v>490</v>
      </c>
      <c r="J37" s="31" t="s">
        <v>607</v>
      </c>
      <c r="K37" s="31" t="s">
        <v>216</v>
      </c>
      <c r="L37" s="31" t="s">
        <v>608</v>
      </c>
      <c r="M37" s="31">
        <v>63.56842</v>
      </c>
      <c r="N37" s="31">
        <v>19.0</v>
      </c>
      <c r="O37" s="31">
        <v>5900.0</v>
      </c>
      <c r="P37" s="36"/>
      <c r="Q37" s="36"/>
      <c r="R37" s="36"/>
      <c r="S37" s="36"/>
      <c r="T37" s="36"/>
      <c r="U37" s="33"/>
      <c r="V37" s="33"/>
      <c r="W37" s="33"/>
      <c r="X37" s="33"/>
      <c r="Y37" s="33"/>
      <c r="Z37" s="33"/>
    </row>
    <row r="38">
      <c r="A38" s="31" t="s">
        <v>490</v>
      </c>
      <c r="B38" s="31" t="s">
        <v>174</v>
      </c>
      <c r="C38" s="31">
        <v>7200.0</v>
      </c>
      <c r="D38" s="31" t="s">
        <v>491</v>
      </c>
      <c r="E38" s="31">
        <v>66.188</v>
      </c>
      <c r="F38" s="31" t="s">
        <v>492</v>
      </c>
      <c r="G38" s="33"/>
      <c r="H38" s="31" t="s">
        <v>609</v>
      </c>
      <c r="I38" s="31" t="s">
        <v>490</v>
      </c>
      <c r="J38" s="31" t="s">
        <v>610</v>
      </c>
      <c r="K38" s="31" t="s">
        <v>227</v>
      </c>
      <c r="L38" s="31" t="s">
        <v>611</v>
      </c>
      <c r="M38" s="31">
        <v>69.61333</v>
      </c>
      <c r="N38" s="31">
        <v>15.0</v>
      </c>
      <c r="O38" s="31">
        <v>5900.0</v>
      </c>
      <c r="P38" s="36"/>
      <c r="Q38" s="36"/>
      <c r="R38" s="36"/>
      <c r="S38" s="36"/>
      <c r="T38" s="36"/>
      <c r="U38" s="33"/>
      <c r="V38" s="33"/>
      <c r="W38" s="33"/>
      <c r="X38" s="33"/>
      <c r="Y38" s="33"/>
      <c r="Z38" s="33"/>
    </row>
    <row r="39">
      <c r="A39" s="31" t="s">
        <v>490</v>
      </c>
      <c r="B39" s="31" t="s">
        <v>253</v>
      </c>
      <c r="C39" s="31">
        <v>7200.0</v>
      </c>
      <c r="D39" s="31" t="s">
        <v>491</v>
      </c>
      <c r="E39" s="31">
        <v>63.786</v>
      </c>
      <c r="F39" s="31" t="s">
        <v>492</v>
      </c>
      <c r="G39" s="33"/>
      <c r="H39" s="31" t="s">
        <v>612</v>
      </c>
      <c r="I39" s="31" t="s">
        <v>490</v>
      </c>
      <c r="J39" s="31" t="s">
        <v>613</v>
      </c>
      <c r="K39" s="31" t="s">
        <v>82</v>
      </c>
      <c r="L39" s="31" t="s">
        <v>614</v>
      </c>
      <c r="M39" s="31">
        <v>52.02353</v>
      </c>
      <c r="N39" s="31">
        <v>17.0</v>
      </c>
      <c r="O39" s="31">
        <v>5900.0</v>
      </c>
      <c r="P39" s="36"/>
      <c r="Q39" s="36"/>
      <c r="R39" s="36"/>
      <c r="S39" s="36"/>
      <c r="T39" s="36"/>
      <c r="U39" s="33"/>
      <c r="V39" s="33"/>
      <c r="W39" s="33"/>
      <c r="X39" s="33"/>
      <c r="Y39" s="33"/>
      <c r="Z39" s="33"/>
    </row>
    <row r="40">
      <c r="A40" s="31" t="s">
        <v>490</v>
      </c>
      <c r="B40" s="31" t="s">
        <v>118</v>
      </c>
      <c r="C40" s="31">
        <v>7100.0</v>
      </c>
      <c r="D40" s="31" t="s">
        <v>491</v>
      </c>
      <c r="E40" s="31">
        <v>69.344</v>
      </c>
      <c r="F40" s="31" t="s">
        <v>492</v>
      </c>
      <c r="G40" s="33"/>
      <c r="H40" s="31" t="s">
        <v>615</v>
      </c>
      <c r="I40" s="31" t="s">
        <v>490</v>
      </c>
      <c r="J40" s="31" t="s">
        <v>616</v>
      </c>
      <c r="K40" s="31" t="s">
        <v>118</v>
      </c>
      <c r="L40" s="31" t="s">
        <v>617</v>
      </c>
      <c r="M40" s="31">
        <v>70.52</v>
      </c>
      <c r="N40" s="31">
        <v>20.0</v>
      </c>
      <c r="O40" s="31">
        <v>5800.0</v>
      </c>
      <c r="P40" s="36"/>
      <c r="Q40" s="36"/>
      <c r="R40" s="36"/>
      <c r="S40" s="36"/>
      <c r="T40" s="36"/>
      <c r="U40" s="33"/>
      <c r="V40" s="33"/>
      <c r="W40" s="33"/>
      <c r="X40" s="33"/>
      <c r="Y40" s="33"/>
      <c r="Z40" s="33"/>
    </row>
    <row r="41">
      <c r="A41" s="31" t="s">
        <v>490</v>
      </c>
      <c r="B41" s="31" t="s">
        <v>205</v>
      </c>
      <c r="C41" s="31">
        <v>7100.0</v>
      </c>
      <c r="D41" s="31" t="s">
        <v>491</v>
      </c>
      <c r="E41" s="31">
        <v>62.533</v>
      </c>
      <c r="F41" s="31" t="s">
        <v>492</v>
      </c>
      <c r="G41" s="33"/>
      <c r="H41" s="31" t="s">
        <v>618</v>
      </c>
      <c r="I41" s="31" t="s">
        <v>490</v>
      </c>
      <c r="J41" s="31" t="s">
        <v>619</v>
      </c>
      <c r="K41" s="31" t="s">
        <v>69</v>
      </c>
      <c r="L41" s="31" t="s">
        <v>621</v>
      </c>
      <c r="M41" s="31">
        <v>61.21667</v>
      </c>
      <c r="N41" s="31">
        <v>18.0</v>
      </c>
      <c r="O41" s="31">
        <v>5800.0</v>
      </c>
      <c r="P41" s="36"/>
      <c r="Q41" s="36"/>
      <c r="R41" s="36"/>
      <c r="S41" s="36"/>
      <c r="T41" s="36"/>
      <c r="U41" s="33"/>
      <c r="V41" s="33"/>
      <c r="W41" s="33"/>
      <c r="X41" s="33"/>
      <c r="Y41" s="33"/>
      <c r="Z41" s="33"/>
    </row>
    <row r="42">
      <c r="A42" s="31" t="s">
        <v>490</v>
      </c>
      <c r="B42" s="31" t="s">
        <v>78</v>
      </c>
      <c r="C42" s="31">
        <v>7100.0</v>
      </c>
      <c r="D42" s="31" t="s">
        <v>491</v>
      </c>
      <c r="E42" s="31">
        <v>67.219</v>
      </c>
      <c r="F42" s="31" t="s">
        <v>492</v>
      </c>
      <c r="G42" s="33"/>
      <c r="H42" s="31" t="s">
        <v>623</v>
      </c>
      <c r="I42" s="31" t="s">
        <v>490</v>
      </c>
      <c r="J42" s="31" t="s">
        <v>616</v>
      </c>
      <c r="K42" s="31" t="s">
        <v>6</v>
      </c>
      <c r="L42" s="31" t="s">
        <v>624</v>
      </c>
      <c r="M42" s="31">
        <v>56.28</v>
      </c>
      <c r="N42" s="31">
        <v>20.0</v>
      </c>
      <c r="O42" s="31">
        <v>5700.0</v>
      </c>
      <c r="P42" s="36"/>
      <c r="Q42" s="36"/>
      <c r="R42" s="36"/>
      <c r="S42" s="36"/>
      <c r="T42" s="36"/>
      <c r="U42" s="33"/>
      <c r="V42" s="33"/>
      <c r="W42" s="33"/>
      <c r="X42" s="33"/>
      <c r="Y42" s="33"/>
      <c r="Z42" s="33"/>
    </row>
    <row r="43">
      <c r="A43" s="31" t="s">
        <v>490</v>
      </c>
      <c r="B43" s="31" t="s">
        <v>246</v>
      </c>
      <c r="C43" s="31">
        <v>7000.0</v>
      </c>
      <c r="D43" s="31" t="s">
        <v>491</v>
      </c>
      <c r="E43" s="31">
        <v>75.765</v>
      </c>
      <c r="F43" s="31" t="s">
        <v>492</v>
      </c>
      <c r="G43" s="33"/>
      <c r="H43" s="31" t="s">
        <v>625</v>
      </c>
      <c r="I43" s="31" t="s">
        <v>490</v>
      </c>
      <c r="J43" s="31" t="s">
        <v>626</v>
      </c>
      <c r="K43" s="31" t="s">
        <v>246</v>
      </c>
      <c r="L43" s="31" t="s">
        <v>627</v>
      </c>
      <c r="M43" s="31">
        <v>55.85714</v>
      </c>
      <c r="N43" s="31">
        <v>7.0</v>
      </c>
      <c r="O43" s="31">
        <v>5600.0</v>
      </c>
      <c r="P43" s="36"/>
      <c r="Q43" s="36"/>
      <c r="R43" s="36"/>
      <c r="S43" s="36"/>
      <c r="T43" s="36"/>
      <c r="U43" s="33"/>
      <c r="V43" s="33"/>
      <c r="W43" s="33"/>
      <c r="X43" s="33"/>
      <c r="Y43" s="33"/>
      <c r="Z43" s="33"/>
    </row>
    <row r="44">
      <c r="A44" s="31" t="s">
        <v>490</v>
      </c>
      <c r="B44" s="31" t="s">
        <v>143</v>
      </c>
      <c r="C44" s="31">
        <v>7000.0</v>
      </c>
      <c r="D44" s="31" t="s">
        <v>491</v>
      </c>
      <c r="E44" s="31">
        <v>63.964</v>
      </c>
      <c r="F44" s="31" t="s">
        <v>492</v>
      </c>
      <c r="G44" s="33"/>
      <c r="H44" s="31" t="s">
        <v>628</v>
      </c>
      <c r="I44" s="31" t="s">
        <v>490</v>
      </c>
      <c r="J44" s="31" t="s">
        <v>629</v>
      </c>
      <c r="K44" s="31" t="s">
        <v>143</v>
      </c>
      <c r="L44" s="31" t="s">
        <v>630</v>
      </c>
      <c r="M44" s="31">
        <v>59.425</v>
      </c>
      <c r="N44" s="31">
        <v>4.0</v>
      </c>
      <c r="O44" s="31">
        <v>5600.0</v>
      </c>
      <c r="P44" s="36"/>
      <c r="Q44" s="36"/>
      <c r="R44" s="36"/>
      <c r="S44" s="36"/>
      <c r="T44" s="36"/>
      <c r="U44" s="33"/>
      <c r="V44" s="33"/>
      <c r="W44" s="33"/>
      <c r="X44" s="33"/>
      <c r="Y44" s="33"/>
      <c r="Z44" s="33"/>
    </row>
    <row r="45">
      <c r="A45" s="31" t="s">
        <v>490</v>
      </c>
      <c r="B45" s="31" t="s">
        <v>224</v>
      </c>
      <c r="C45" s="31">
        <v>7000.0</v>
      </c>
      <c r="D45" s="31" t="s">
        <v>491</v>
      </c>
      <c r="E45" s="31">
        <v>59.267</v>
      </c>
      <c r="F45" s="31" t="s">
        <v>492</v>
      </c>
      <c r="G45" s="33"/>
      <c r="H45" s="31" t="s">
        <v>631</v>
      </c>
      <c r="I45" s="31" t="s">
        <v>490</v>
      </c>
      <c r="J45" s="31" t="s">
        <v>632</v>
      </c>
      <c r="K45" s="31" t="s">
        <v>157</v>
      </c>
      <c r="L45" s="31" t="s">
        <v>633</v>
      </c>
      <c r="M45" s="31">
        <v>61.77273</v>
      </c>
      <c r="N45" s="31">
        <v>22.0</v>
      </c>
      <c r="O45" s="31">
        <v>5500.0</v>
      </c>
      <c r="P45" s="36"/>
      <c r="Q45" s="36"/>
      <c r="R45" s="36"/>
      <c r="S45" s="36"/>
      <c r="T45" s="36"/>
      <c r="U45" s="33"/>
      <c r="V45" s="33"/>
      <c r="W45" s="33"/>
      <c r="X45" s="33"/>
      <c r="Y45" s="33"/>
      <c r="Z45" s="33"/>
    </row>
    <row r="46">
      <c r="A46" s="31" t="s">
        <v>490</v>
      </c>
      <c r="B46" s="31" t="s">
        <v>271</v>
      </c>
      <c r="C46" s="31">
        <v>6900.0</v>
      </c>
      <c r="D46" s="31" t="s">
        <v>491</v>
      </c>
      <c r="E46" s="31">
        <v>55.179</v>
      </c>
      <c r="F46" s="31" t="s">
        <v>492</v>
      </c>
      <c r="G46" s="33"/>
      <c r="H46" s="31" t="s">
        <v>635</v>
      </c>
      <c r="I46" s="31" t="s">
        <v>490</v>
      </c>
      <c r="J46" s="31" t="s">
        <v>636</v>
      </c>
      <c r="K46" s="31" t="s">
        <v>253</v>
      </c>
      <c r="L46" s="31" t="s">
        <v>637</v>
      </c>
      <c r="M46" s="31">
        <v>61.1</v>
      </c>
      <c r="N46" s="31">
        <v>7.0</v>
      </c>
      <c r="O46" s="31">
        <v>5400.0</v>
      </c>
      <c r="P46" s="36"/>
      <c r="Q46" s="36"/>
      <c r="R46" s="36"/>
      <c r="S46" s="36"/>
      <c r="T46" s="36"/>
      <c r="U46" s="33"/>
      <c r="V46" s="33"/>
      <c r="W46" s="33"/>
      <c r="X46" s="33"/>
      <c r="Y46" s="33"/>
      <c r="Z46" s="33"/>
    </row>
    <row r="47">
      <c r="A47" s="31" t="s">
        <v>490</v>
      </c>
      <c r="B47" s="31" t="s">
        <v>37</v>
      </c>
      <c r="C47" s="31">
        <v>6900.0</v>
      </c>
      <c r="D47" s="31" t="s">
        <v>491</v>
      </c>
      <c r="E47" s="31">
        <v>54.438</v>
      </c>
      <c r="F47" s="31" t="s">
        <v>492</v>
      </c>
      <c r="G47" s="33"/>
      <c r="H47" s="31" t="s">
        <v>638</v>
      </c>
      <c r="I47" s="31" t="s">
        <v>490</v>
      </c>
      <c r="J47" s="31" t="s">
        <v>639</v>
      </c>
      <c r="K47" s="31" t="s">
        <v>106</v>
      </c>
      <c r="L47" s="31" t="s">
        <v>640</v>
      </c>
      <c r="M47" s="31">
        <v>66.33333</v>
      </c>
      <c r="N47" s="31">
        <v>24.0</v>
      </c>
      <c r="O47" s="31">
        <v>5300.0</v>
      </c>
      <c r="P47" s="36"/>
      <c r="Q47" s="36"/>
      <c r="R47" s="36"/>
      <c r="S47" s="36"/>
      <c r="T47" s="36"/>
      <c r="U47" s="33"/>
      <c r="V47" s="33"/>
      <c r="W47" s="33"/>
      <c r="X47" s="33"/>
      <c r="Y47" s="33"/>
      <c r="Z47" s="33"/>
    </row>
    <row r="48">
      <c r="A48" s="31" t="s">
        <v>490</v>
      </c>
      <c r="B48" s="31" t="s">
        <v>69</v>
      </c>
      <c r="C48" s="31">
        <v>6900.0</v>
      </c>
      <c r="D48" s="31" t="s">
        <v>491</v>
      </c>
      <c r="E48" s="31">
        <v>56.8</v>
      </c>
      <c r="F48" s="31" t="s">
        <v>492</v>
      </c>
      <c r="G48" s="33"/>
      <c r="H48" s="31" t="s">
        <v>641</v>
      </c>
      <c r="I48" s="31" t="s">
        <v>490</v>
      </c>
      <c r="J48" s="31" t="s">
        <v>642</v>
      </c>
      <c r="K48" s="31" t="s">
        <v>268</v>
      </c>
      <c r="L48" s="31" t="s">
        <v>643</v>
      </c>
      <c r="M48" s="31">
        <v>33.4125</v>
      </c>
      <c r="N48" s="31">
        <v>24.0</v>
      </c>
      <c r="O48" s="31">
        <v>5200.0</v>
      </c>
      <c r="P48" s="36"/>
      <c r="Q48" s="36"/>
      <c r="R48" s="36"/>
      <c r="S48" s="36"/>
      <c r="T48" s="36"/>
      <c r="U48" s="33"/>
      <c r="V48" s="33"/>
      <c r="W48" s="33"/>
      <c r="X48" s="33"/>
      <c r="Y48" s="33"/>
      <c r="Z48" s="33"/>
    </row>
    <row r="49">
      <c r="A49" s="31" t="s">
        <v>490</v>
      </c>
      <c r="B49" s="31" t="s">
        <v>241</v>
      </c>
      <c r="C49" s="31">
        <v>6800.0</v>
      </c>
      <c r="D49" s="31" t="s">
        <v>491</v>
      </c>
      <c r="E49" s="31">
        <v>47.548</v>
      </c>
      <c r="F49" s="31" t="s">
        <v>492</v>
      </c>
      <c r="G49" s="33"/>
      <c r="H49" s="31" t="s">
        <v>644</v>
      </c>
      <c r="I49" s="31" t="s">
        <v>490</v>
      </c>
      <c r="J49" s="31" t="s">
        <v>645</v>
      </c>
      <c r="K49" s="31" t="s">
        <v>257</v>
      </c>
      <c r="L49" s="31" t="s">
        <v>646</v>
      </c>
      <c r="M49" s="31">
        <v>54.93636</v>
      </c>
      <c r="N49" s="31">
        <v>22.0</v>
      </c>
      <c r="O49" s="31">
        <v>5200.0</v>
      </c>
      <c r="P49" s="36"/>
      <c r="Q49" s="36"/>
      <c r="R49" s="36"/>
      <c r="S49" s="36"/>
      <c r="T49" s="36"/>
      <c r="U49" s="33"/>
      <c r="V49" s="33"/>
      <c r="W49" s="33"/>
      <c r="X49" s="33"/>
      <c r="Y49" s="33"/>
      <c r="Z49" s="33"/>
    </row>
    <row r="50">
      <c r="A50" s="31" t="s">
        <v>490</v>
      </c>
      <c r="B50" s="31" t="s">
        <v>166</v>
      </c>
      <c r="C50" s="31">
        <v>6800.0</v>
      </c>
      <c r="D50" s="31" t="s">
        <v>491</v>
      </c>
      <c r="E50" s="31">
        <v>49.083</v>
      </c>
      <c r="F50" s="31" t="s">
        <v>492</v>
      </c>
      <c r="G50" s="33"/>
      <c r="H50" s="31" t="s">
        <v>649</v>
      </c>
      <c r="I50" s="31" t="s">
        <v>490</v>
      </c>
      <c r="J50" s="31" t="s">
        <v>650</v>
      </c>
      <c r="K50" s="31" t="s">
        <v>78</v>
      </c>
      <c r="L50" s="31" t="s">
        <v>651</v>
      </c>
      <c r="M50" s="31">
        <v>67.91428</v>
      </c>
      <c r="N50" s="31">
        <v>21.0</v>
      </c>
      <c r="O50" s="31">
        <v>5200.0</v>
      </c>
      <c r="P50" s="36"/>
      <c r="Q50" s="36"/>
      <c r="R50" s="36"/>
      <c r="S50" s="36"/>
      <c r="T50" s="36"/>
      <c r="U50" s="33"/>
      <c r="V50" s="33"/>
      <c r="W50" s="33"/>
      <c r="X50" s="33"/>
      <c r="Y50" s="33"/>
      <c r="Z50" s="33"/>
    </row>
    <row r="51">
      <c r="A51" s="31" t="s">
        <v>490</v>
      </c>
      <c r="B51" s="31" t="s">
        <v>227</v>
      </c>
      <c r="C51" s="31">
        <v>6800.0</v>
      </c>
      <c r="D51" s="31" t="s">
        <v>491</v>
      </c>
      <c r="E51" s="31">
        <v>63.833</v>
      </c>
      <c r="F51" s="31" t="s">
        <v>492</v>
      </c>
      <c r="G51" s="33"/>
      <c r="H51" s="31" t="s">
        <v>652</v>
      </c>
      <c r="I51" s="31" t="s">
        <v>490</v>
      </c>
      <c r="J51" s="31" t="s">
        <v>653</v>
      </c>
      <c r="K51" s="31" t="s">
        <v>37</v>
      </c>
      <c r="L51" s="31" t="s">
        <v>654</v>
      </c>
      <c r="M51" s="31">
        <v>61.88333</v>
      </c>
      <c r="N51" s="31">
        <v>18.0</v>
      </c>
      <c r="O51" s="31">
        <v>5100.0</v>
      </c>
      <c r="P51" s="36"/>
      <c r="Q51" s="36"/>
      <c r="R51" s="36"/>
      <c r="S51" s="36"/>
      <c r="T51" s="36"/>
      <c r="U51" s="33"/>
      <c r="V51" s="33"/>
      <c r="W51" s="33"/>
      <c r="X51" s="33"/>
      <c r="Y51" s="33"/>
      <c r="Z51" s="33"/>
    </row>
    <row r="52">
      <c r="A52" s="31" t="s">
        <v>490</v>
      </c>
      <c r="B52" s="31" t="s">
        <v>257</v>
      </c>
      <c r="C52" s="31">
        <v>6700.0</v>
      </c>
      <c r="D52" s="31" t="s">
        <v>491</v>
      </c>
      <c r="E52" s="31">
        <v>55.706</v>
      </c>
      <c r="F52" s="31" t="s">
        <v>492</v>
      </c>
      <c r="G52" s="33"/>
      <c r="H52" s="31" t="s">
        <v>655</v>
      </c>
      <c r="I52" s="31" t="s">
        <v>490</v>
      </c>
      <c r="J52" s="31" t="s">
        <v>656</v>
      </c>
      <c r="K52" s="31" t="s">
        <v>103</v>
      </c>
      <c r="L52" s="31" t="s">
        <v>657</v>
      </c>
      <c r="M52" s="31">
        <v>55.39412</v>
      </c>
      <c r="N52" s="31">
        <v>17.0</v>
      </c>
      <c r="O52" s="31">
        <v>5100.0</v>
      </c>
      <c r="P52" s="36"/>
      <c r="Q52" s="36"/>
      <c r="R52" s="36"/>
      <c r="S52" s="36"/>
      <c r="T52" s="36"/>
      <c r="U52" s="33"/>
      <c r="V52" s="33"/>
      <c r="W52" s="33"/>
      <c r="X52" s="33"/>
      <c r="Y52" s="33"/>
      <c r="Z52" s="33"/>
    </row>
    <row r="53">
      <c r="A53" s="31" t="s">
        <v>490</v>
      </c>
      <c r="B53" s="31" t="s">
        <v>39</v>
      </c>
      <c r="C53" s="31">
        <v>6700.0</v>
      </c>
      <c r="D53" s="31" t="s">
        <v>491</v>
      </c>
      <c r="E53" s="31">
        <v>67.912</v>
      </c>
      <c r="F53" s="31" t="s">
        <v>492</v>
      </c>
      <c r="G53" s="33"/>
      <c r="H53" s="31" t="s">
        <v>658</v>
      </c>
      <c r="I53" s="31" t="s">
        <v>490</v>
      </c>
      <c r="J53" s="31" t="s">
        <v>659</v>
      </c>
      <c r="K53" s="31" t="s">
        <v>276</v>
      </c>
      <c r="L53" s="31" t="s">
        <v>660</v>
      </c>
      <c r="M53" s="31">
        <v>47.5375</v>
      </c>
      <c r="N53" s="31">
        <v>8.0</v>
      </c>
      <c r="O53" s="31">
        <v>5000.0</v>
      </c>
      <c r="P53" s="36"/>
      <c r="Q53" s="36"/>
      <c r="R53" s="36"/>
      <c r="S53" s="36"/>
      <c r="T53" s="36"/>
      <c r="U53" s="33"/>
      <c r="V53" s="33"/>
      <c r="W53" s="33"/>
      <c r="X53" s="33"/>
      <c r="Y53" s="33"/>
      <c r="Z53" s="33"/>
    </row>
    <row r="54">
      <c r="A54" s="31" t="s">
        <v>490</v>
      </c>
      <c r="B54" s="31" t="s">
        <v>213</v>
      </c>
      <c r="C54" s="31">
        <v>6700.0</v>
      </c>
      <c r="D54" s="31" t="s">
        <v>491</v>
      </c>
      <c r="E54" s="31">
        <v>67.7</v>
      </c>
      <c r="F54" s="31" t="s">
        <v>492</v>
      </c>
      <c r="G54" s="33"/>
      <c r="H54" s="31" t="s">
        <v>662</v>
      </c>
      <c r="I54" s="31" t="s">
        <v>490</v>
      </c>
      <c r="J54" s="31" t="s">
        <v>663</v>
      </c>
      <c r="K54" s="31" t="s">
        <v>39</v>
      </c>
      <c r="L54" s="31" t="s">
        <v>664</v>
      </c>
      <c r="M54" s="31">
        <v>69.65</v>
      </c>
      <c r="N54" s="31">
        <v>22.0</v>
      </c>
      <c r="O54" s="31">
        <v>5000.0</v>
      </c>
      <c r="P54" s="36"/>
      <c r="Q54" s="36"/>
      <c r="R54" s="36"/>
      <c r="S54" s="36"/>
      <c r="T54" s="36"/>
      <c r="U54" s="33"/>
      <c r="V54" s="33"/>
      <c r="W54" s="33"/>
      <c r="X54" s="33"/>
      <c r="Y54" s="33"/>
      <c r="Z54" s="33"/>
    </row>
    <row r="55">
      <c r="A55" s="31" t="s">
        <v>490</v>
      </c>
      <c r="B55" s="31" t="s">
        <v>252</v>
      </c>
      <c r="C55" s="31">
        <v>6600.0</v>
      </c>
      <c r="D55" s="31" t="s">
        <v>491</v>
      </c>
      <c r="E55" s="31">
        <v>50.861</v>
      </c>
      <c r="F55" s="31" t="s">
        <v>492</v>
      </c>
      <c r="G55" s="33"/>
      <c r="H55" s="31" t="s">
        <v>665</v>
      </c>
      <c r="I55" s="31" t="s">
        <v>490</v>
      </c>
      <c r="J55" s="31" t="s">
        <v>650</v>
      </c>
      <c r="K55" s="31" t="s">
        <v>258</v>
      </c>
      <c r="L55" s="31" t="s">
        <v>666</v>
      </c>
      <c r="M55" s="31">
        <v>52.14444</v>
      </c>
      <c r="N55" s="31">
        <v>18.0</v>
      </c>
      <c r="O55" s="31">
        <v>4900.0</v>
      </c>
      <c r="P55" s="36"/>
      <c r="Q55" s="36"/>
      <c r="R55" s="36"/>
      <c r="S55" s="36"/>
      <c r="T55" s="36"/>
      <c r="U55" s="33"/>
      <c r="V55" s="33"/>
      <c r="W55" s="33"/>
      <c r="X55" s="33"/>
      <c r="Y55" s="33"/>
      <c r="Z55" s="33"/>
    </row>
    <row r="56">
      <c r="A56" s="31" t="s">
        <v>490</v>
      </c>
      <c r="B56" s="31" t="s">
        <v>150</v>
      </c>
      <c r="C56" s="31">
        <v>6600.0</v>
      </c>
      <c r="D56" s="31" t="s">
        <v>491</v>
      </c>
      <c r="E56" s="31">
        <v>55.844</v>
      </c>
      <c r="F56" s="31" t="s">
        <v>492</v>
      </c>
      <c r="G56" s="33"/>
      <c r="H56" s="31" t="s">
        <v>667</v>
      </c>
      <c r="I56" s="31" t="s">
        <v>490</v>
      </c>
      <c r="J56" s="31" t="s">
        <v>668</v>
      </c>
      <c r="K56" s="31" t="s">
        <v>213</v>
      </c>
      <c r="L56" s="31" t="s">
        <v>669</v>
      </c>
      <c r="M56" s="31">
        <v>70.15263</v>
      </c>
      <c r="N56" s="31">
        <v>19.0</v>
      </c>
      <c r="O56" s="31">
        <v>4900.0</v>
      </c>
      <c r="P56" s="36"/>
      <c r="Q56" s="36"/>
      <c r="R56" s="36"/>
      <c r="S56" s="36"/>
      <c r="T56" s="36"/>
      <c r="U56" s="33"/>
      <c r="V56" s="33"/>
      <c r="W56" s="33"/>
      <c r="X56" s="33"/>
      <c r="Y56" s="33"/>
      <c r="Z56" s="33"/>
    </row>
    <row r="57">
      <c r="A57" s="31" t="s">
        <v>490</v>
      </c>
      <c r="B57" s="31" t="s">
        <v>103</v>
      </c>
      <c r="C57" s="31">
        <v>6600.0</v>
      </c>
      <c r="D57" s="31" t="s">
        <v>491</v>
      </c>
      <c r="E57" s="31">
        <v>50.929</v>
      </c>
      <c r="F57" s="31" t="s">
        <v>492</v>
      </c>
      <c r="G57" s="33"/>
      <c r="H57" s="31" t="s">
        <v>670</v>
      </c>
      <c r="I57" s="31" t="s">
        <v>490</v>
      </c>
      <c r="J57" s="31" t="s">
        <v>671</v>
      </c>
      <c r="K57" s="31" t="s">
        <v>217</v>
      </c>
      <c r="L57" s="31" t="s">
        <v>672</v>
      </c>
      <c r="M57" s="31">
        <v>16.18889</v>
      </c>
      <c r="N57" s="31">
        <v>9.0</v>
      </c>
      <c r="O57" s="31">
        <v>4800.0</v>
      </c>
      <c r="P57" s="36"/>
      <c r="Q57" s="36"/>
      <c r="R57" s="36"/>
      <c r="S57" s="36"/>
      <c r="T57" s="36"/>
      <c r="U57" s="33"/>
      <c r="V57" s="33"/>
      <c r="W57" s="33"/>
      <c r="X57" s="33"/>
      <c r="Y57" s="33"/>
      <c r="Z57" s="33"/>
    </row>
    <row r="58">
      <c r="A58" s="31" t="s">
        <v>490</v>
      </c>
      <c r="B58" s="31" t="s">
        <v>200</v>
      </c>
      <c r="C58" s="31">
        <v>6500.0</v>
      </c>
      <c r="D58" s="31" t="s">
        <v>491</v>
      </c>
      <c r="E58" s="31">
        <v>58.735</v>
      </c>
      <c r="F58" s="31" t="s">
        <v>492</v>
      </c>
      <c r="G58" s="33"/>
      <c r="H58" s="31" t="s">
        <v>673</v>
      </c>
      <c r="I58" s="31" t="s">
        <v>490</v>
      </c>
      <c r="J58" s="31" t="s">
        <v>524</v>
      </c>
      <c r="K58" s="31" t="s">
        <v>208</v>
      </c>
      <c r="L58" s="31" t="s">
        <v>674</v>
      </c>
      <c r="M58" s="31">
        <v>60.17273</v>
      </c>
      <c r="N58" s="31">
        <v>22.0</v>
      </c>
      <c r="O58" s="31">
        <v>4800.0</v>
      </c>
      <c r="P58" s="36"/>
      <c r="Q58" s="36"/>
      <c r="R58" s="36"/>
      <c r="S58" s="36"/>
      <c r="T58" s="36"/>
      <c r="U58" s="33"/>
      <c r="V58" s="33"/>
      <c r="W58" s="33"/>
      <c r="X58" s="33"/>
      <c r="Y58" s="33"/>
      <c r="Z58" s="33"/>
    </row>
    <row r="59">
      <c r="A59" s="31" t="s">
        <v>490</v>
      </c>
      <c r="B59" s="31" t="s">
        <v>266</v>
      </c>
      <c r="C59" s="31">
        <v>6500.0</v>
      </c>
      <c r="D59" s="31" t="s">
        <v>491</v>
      </c>
      <c r="E59" s="31">
        <v>53.565</v>
      </c>
      <c r="F59" s="31" t="s">
        <v>492</v>
      </c>
      <c r="G59" s="33"/>
      <c r="H59" s="31" t="s">
        <v>675</v>
      </c>
      <c r="I59" s="31" t="s">
        <v>490</v>
      </c>
      <c r="J59" s="31" t="s">
        <v>676</v>
      </c>
      <c r="K59" s="31" t="s">
        <v>205</v>
      </c>
      <c r="L59" s="31" t="s">
        <v>677</v>
      </c>
      <c r="M59" s="31">
        <v>28.175</v>
      </c>
      <c r="N59" s="31">
        <v>4.0</v>
      </c>
      <c r="O59" s="31">
        <v>4700.0</v>
      </c>
      <c r="P59" s="36"/>
      <c r="Q59" s="36"/>
      <c r="R59" s="36"/>
      <c r="S59" s="36"/>
      <c r="T59" s="36"/>
      <c r="U59" s="33"/>
      <c r="V59" s="33"/>
      <c r="W59" s="33"/>
      <c r="X59" s="33"/>
      <c r="Y59" s="33"/>
      <c r="Z59" s="33"/>
    </row>
    <row r="60">
      <c r="A60" s="31" t="s">
        <v>490</v>
      </c>
      <c r="B60" s="31" t="s">
        <v>276</v>
      </c>
      <c r="C60" s="31">
        <v>6500.0</v>
      </c>
      <c r="D60" s="31" t="s">
        <v>491</v>
      </c>
      <c r="E60" s="31">
        <v>52.611</v>
      </c>
      <c r="F60" s="31" t="s">
        <v>492</v>
      </c>
      <c r="G60" s="33"/>
      <c r="H60" s="31" t="s">
        <v>678</v>
      </c>
      <c r="I60" s="31" t="s">
        <v>490</v>
      </c>
      <c r="J60" s="31" t="s">
        <v>679</v>
      </c>
      <c r="K60" s="31" t="s">
        <v>166</v>
      </c>
      <c r="L60" s="31" t="s">
        <v>680</v>
      </c>
      <c r="M60" s="31">
        <v>50.06364</v>
      </c>
      <c r="N60" s="31">
        <v>22.0</v>
      </c>
      <c r="O60" s="31">
        <v>4700.0</v>
      </c>
      <c r="P60" s="36"/>
      <c r="Q60" s="36"/>
      <c r="R60" s="36"/>
      <c r="S60" s="36"/>
      <c r="T60" s="36"/>
      <c r="U60" s="33"/>
      <c r="V60" s="33"/>
      <c r="W60" s="33"/>
      <c r="X60" s="33"/>
      <c r="Y60" s="33"/>
      <c r="Z60" s="33"/>
    </row>
    <row r="61">
      <c r="A61" s="31" t="s">
        <v>490</v>
      </c>
      <c r="B61" s="31" t="s">
        <v>220</v>
      </c>
      <c r="C61" s="31">
        <v>6400.0</v>
      </c>
      <c r="D61" s="31" t="s">
        <v>491</v>
      </c>
      <c r="E61" s="31">
        <v>58.111</v>
      </c>
      <c r="F61" s="31" t="s">
        <v>492</v>
      </c>
      <c r="G61" s="33"/>
      <c r="H61" s="31" t="s">
        <v>681</v>
      </c>
      <c r="I61" s="31" t="s">
        <v>490</v>
      </c>
      <c r="J61" s="31" t="s">
        <v>682</v>
      </c>
      <c r="K61" s="31" t="s">
        <v>96</v>
      </c>
      <c r="L61" s="31" t="s">
        <v>683</v>
      </c>
      <c r="M61" s="31">
        <v>66.34211</v>
      </c>
      <c r="N61" s="31">
        <v>19.0</v>
      </c>
      <c r="O61" s="31">
        <v>4700.0</v>
      </c>
      <c r="P61" s="36"/>
      <c r="Q61" s="36"/>
      <c r="R61" s="36"/>
      <c r="S61" s="36"/>
      <c r="T61" s="36"/>
      <c r="U61" s="33"/>
      <c r="V61" s="33"/>
      <c r="W61" s="33"/>
      <c r="X61" s="33"/>
      <c r="Y61" s="33"/>
      <c r="Z61" s="33"/>
    </row>
    <row r="62">
      <c r="A62" s="31" t="s">
        <v>490</v>
      </c>
      <c r="B62" s="31" t="s">
        <v>201</v>
      </c>
      <c r="C62" s="31">
        <v>6400.0</v>
      </c>
      <c r="D62" s="31" t="s">
        <v>491</v>
      </c>
      <c r="E62" s="31">
        <v>58.194</v>
      </c>
      <c r="F62" s="31" t="s">
        <v>492</v>
      </c>
      <c r="G62" s="33"/>
      <c r="H62" s="31" t="s">
        <v>684</v>
      </c>
      <c r="I62" s="31" t="s">
        <v>490</v>
      </c>
      <c r="J62" s="31" t="s">
        <v>685</v>
      </c>
      <c r="K62" s="31" t="s">
        <v>260</v>
      </c>
      <c r="L62" s="31" t="s">
        <v>686</v>
      </c>
      <c r="M62" s="31">
        <v>52.3</v>
      </c>
      <c r="N62" s="31">
        <v>2.0</v>
      </c>
      <c r="O62" s="31">
        <v>4600.0</v>
      </c>
      <c r="P62" s="36"/>
      <c r="Q62" s="36"/>
      <c r="R62" s="36"/>
      <c r="S62" s="36"/>
      <c r="T62" s="36"/>
      <c r="U62" s="33"/>
      <c r="V62" s="33"/>
      <c r="W62" s="33"/>
      <c r="X62" s="33"/>
      <c r="Y62" s="33"/>
      <c r="Z62" s="33"/>
    </row>
    <row r="63">
      <c r="A63" s="31" t="s">
        <v>490</v>
      </c>
      <c r="B63" s="31" t="s">
        <v>208</v>
      </c>
      <c r="C63" s="31">
        <v>6400.0</v>
      </c>
      <c r="D63" s="31" t="s">
        <v>491</v>
      </c>
      <c r="E63" s="31">
        <v>59.667</v>
      </c>
      <c r="F63" s="31" t="s">
        <v>492</v>
      </c>
      <c r="G63" s="33"/>
      <c r="H63" s="31" t="s">
        <v>688</v>
      </c>
      <c r="I63" s="31" t="s">
        <v>490</v>
      </c>
      <c r="J63" s="31" t="s">
        <v>689</v>
      </c>
      <c r="K63" s="31" t="s">
        <v>201</v>
      </c>
      <c r="L63" s="31" t="s">
        <v>690</v>
      </c>
      <c r="M63" s="31">
        <v>58.4087</v>
      </c>
      <c r="N63" s="31">
        <v>23.0</v>
      </c>
      <c r="O63" s="31">
        <v>4600.0</v>
      </c>
      <c r="P63" s="36"/>
      <c r="Q63" s="36"/>
      <c r="R63" s="36"/>
      <c r="S63" s="36"/>
      <c r="T63" s="36"/>
      <c r="U63" s="33"/>
      <c r="V63" s="33"/>
      <c r="W63" s="33"/>
      <c r="X63" s="33"/>
      <c r="Y63" s="33"/>
      <c r="Z63" s="33"/>
    </row>
    <row r="64">
      <c r="A64" s="31" t="s">
        <v>490</v>
      </c>
      <c r="B64" s="31" t="s">
        <v>194</v>
      </c>
      <c r="C64" s="31">
        <v>6300.0</v>
      </c>
      <c r="D64" s="31" t="s">
        <v>491</v>
      </c>
      <c r="E64" s="31">
        <v>53.375</v>
      </c>
      <c r="F64" s="31" t="s">
        <v>492</v>
      </c>
      <c r="G64" s="33"/>
      <c r="H64" s="31" t="s">
        <v>691</v>
      </c>
      <c r="I64" s="31" t="s">
        <v>490</v>
      </c>
      <c r="J64" s="31" t="s">
        <v>692</v>
      </c>
      <c r="K64" s="31" t="s">
        <v>273</v>
      </c>
      <c r="L64" s="31" t="s">
        <v>693</v>
      </c>
      <c r="M64" s="31">
        <v>48.8</v>
      </c>
      <c r="N64" s="31">
        <v>1.0</v>
      </c>
      <c r="O64" s="31">
        <v>4500.0</v>
      </c>
      <c r="P64" s="36"/>
      <c r="Q64" s="36"/>
      <c r="R64" s="36"/>
      <c r="S64" s="36"/>
      <c r="T64" s="36"/>
      <c r="U64" s="33"/>
      <c r="V64" s="33"/>
      <c r="W64" s="33"/>
      <c r="X64" s="33"/>
      <c r="Y64" s="33"/>
      <c r="Z64" s="33"/>
    </row>
    <row r="65">
      <c r="A65" s="31" t="s">
        <v>490</v>
      </c>
      <c r="B65" s="31" t="s">
        <v>260</v>
      </c>
      <c r="C65" s="31">
        <v>6300.0</v>
      </c>
      <c r="D65" s="31" t="s">
        <v>491</v>
      </c>
      <c r="E65" s="31">
        <v>51.036</v>
      </c>
      <c r="F65" s="31" t="s">
        <v>492</v>
      </c>
      <c r="G65" s="33"/>
      <c r="H65" s="31" t="s">
        <v>696</v>
      </c>
      <c r="I65" s="31" t="s">
        <v>490</v>
      </c>
      <c r="J65" s="31" t="s">
        <v>697</v>
      </c>
      <c r="K65" s="31" t="s">
        <v>220</v>
      </c>
      <c r="L65" s="31" t="s">
        <v>698</v>
      </c>
      <c r="M65" s="31">
        <v>57.125</v>
      </c>
      <c r="N65" s="31">
        <v>8.0</v>
      </c>
      <c r="O65" s="31">
        <v>4500.0</v>
      </c>
      <c r="P65" s="36"/>
      <c r="Q65" s="36"/>
      <c r="R65" s="36"/>
      <c r="S65" s="36"/>
      <c r="T65" s="36"/>
      <c r="U65" s="33"/>
      <c r="V65" s="33"/>
      <c r="W65" s="33"/>
      <c r="X65" s="33"/>
      <c r="Y65" s="33"/>
      <c r="Z65" s="33"/>
    </row>
    <row r="66">
      <c r="A66" s="31" t="s">
        <v>490</v>
      </c>
      <c r="B66" s="31" t="s">
        <v>255</v>
      </c>
      <c r="C66" s="31">
        <v>6300.0</v>
      </c>
      <c r="D66" s="31" t="s">
        <v>491</v>
      </c>
      <c r="E66" s="31">
        <v>52.75</v>
      </c>
      <c r="F66" s="31" t="s">
        <v>492</v>
      </c>
      <c r="G66" s="33"/>
      <c r="H66" s="31" t="s">
        <v>699</v>
      </c>
      <c r="I66" s="31" t="s">
        <v>490</v>
      </c>
      <c r="J66" s="31" t="s">
        <v>700</v>
      </c>
      <c r="K66" s="31" t="s">
        <v>255</v>
      </c>
      <c r="L66" s="31" t="s">
        <v>701</v>
      </c>
      <c r="M66" s="31">
        <v>57.89565</v>
      </c>
      <c r="N66" s="31">
        <v>23.0</v>
      </c>
      <c r="O66" s="31">
        <v>4500.0</v>
      </c>
      <c r="P66" s="36"/>
      <c r="Q66" s="36"/>
      <c r="R66" s="36"/>
      <c r="S66" s="36"/>
      <c r="T66" s="36"/>
      <c r="U66" s="33"/>
      <c r="V66" s="33"/>
      <c r="W66" s="33"/>
      <c r="X66" s="33"/>
      <c r="Y66" s="33"/>
      <c r="Z66" s="33"/>
    </row>
    <row r="67">
      <c r="A67" s="31" t="s">
        <v>490</v>
      </c>
      <c r="B67" s="31" t="s">
        <v>217</v>
      </c>
      <c r="C67" s="31">
        <v>6200.0</v>
      </c>
      <c r="D67" s="31" t="s">
        <v>491</v>
      </c>
      <c r="E67" s="31">
        <v>36.167</v>
      </c>
      <c r="F67" s="31" t="s">
        <v>492</v>
      </c>
      <c r="G67" s="33"/>
      <c r="H67" s="31" t="s">
        <v>702</v>
      </c>
      <c r="I67" s="31" t="s">
        <v>490</v>
      </c>
      <c r="J67" s="31" t="s">
        <v>703</v>
      </c>
      <c r="K67" s="31" t="s">
        <v>267</v>
      </c>
      <c r="L67" s="31" t="s">
        <v>704</v>
      </c>
      <c r="M67" s="31">
        <v>68.4</v>
      </c>
      <c r="N67" s="31">
        <v>2.0</v>
      </c>
      <c r="O67" s="31">
        <v>4500.0</v>
      </c>
      <c r="P67" s="36"/>
      <c r="Q67" s="36"/>
      <c r="R67" s="36"/>
      <c r="S67" s="36"/>
      <c r="T67" s="36"/>
      <c r="U67" s="33"/>
      <c r="V67" s="33"/>
      <c r="W67" s="33"/>
      <c r="X67" s="33"/>
      <c r="Y67" s="33"/>
      <c r="Z67" s="33"/>
    </row>
    <row r="68">
      <c r="A68" s="31" t="s">
        <v>490</v>
      </c>
      <c r="B68" s="31" t="s">
        <v>268</v>
      </c>
      <c r="C68" s="31">
        <v>6200.0</v>
      </c>
      <c r="D68" s="31" t="s">
        <v>491</v>
      </c>
      <c r="E68" s="31">
        <v>34.0</v>
      </c>
      <c r="F68" s="31" t="s">
        <v>492</v>
      </c>
      <c r="G68" s="33"/>
      <c r="H68" s="31" t="s">
        <v>705</v>
      </c>
      <c r="I68" s="31" t="s">
        <v>490</v>
      </c>
      <c r="J68" s="31" t="s">
        <v>706</v>
      </c>
      <c r="K68" s="31" t="s">
        <v>194</v>
      </c>
      <c r="L68" s="31" t="s">
        <v>707</v>
      </c>
      <c r="M68" s="31">
        <v>56.95385</v>
      </c>
      <c r="N68" s="31">
        <v>26.0</v>
      </c>
      <c r="O68" s="31">
        <v>4500.0</v>
      </c>
      <c r="P68" s="36"/>
      <c r="Q68" s="36"/>
      <c r="R68" s="36"/>
      <c r="S68" s="36"/>
      <c r="T68" s="36"/>
      <c r="U68" s="33"/>
      <c r="V68" s="33"/>
      <c r="W68" s="33"/>
      <c r="X68" s="33"/>
      <c r="Y68" s="33"/>
      <c r="Z68" s="33"/>
    </row>
    <row r="69">
      <c r="A69" s="31" t="s">
        <v>490</v>
      </c>
      <c r="B69" s="31" t="s">
        <v>258</v>
      </c>
      <c r="C69" s="31">
        <v>6200.0</v>
      </c>
      <c r="D69" s="31" t="s">
        <v>491</v>
      </c>
      <c r="E69" s="31">
        <v>42.25</v>
      </c>
      <c r="F69" s="31" t="s">
        <v>492</v>
      </c>
      <c r="G69" s="33"/>
      <c r="H69" s="31" t="s">
        <v>708</v>
      </c>
      <c r="I69" s="31" t="s">
        <v>490</v>
      </c>
      <c r="J69" s="31" t="s">
        <v>709</v>
      </c>
      <c r="K69" s="31" t="s">
        <v>107</v>
      </c>
      <c r="L69" s="31" t="s">
        <v>710</v>
      </c>
      <c r="M69" s="31">
        <v>39.025</v>
      </c>
      <c r="N69" s="31">
        <v>4.0</v>
      </c>
      <c r="O69" s="31">
        <v>4500.0</v>
      </c>
      <c r="P69" s="36"/>
      <c r="Q69" s="36"/>
      <c r="R69" s="36"/>
      <c r="S69" s="36"/>
      <c r="T69" s="36"/>
      <c r="U69" s="33"/>
      <c r="V69" s="33"/>
      <c r="W69" s="33"/>
      <c r="X69" s="33"/>
      <c r="Y69" s="33"/>
      <c r="Z69" s="33"/>
    </row>
    <row r="70">
      <c r="A70" s="31" t="s">
        <v>490</v>
      </c>
      <c r="B70" s="31" t="s">
        <v>96</v>
      </c>
      <c r="C70" s="31">
        <v>6100.0</v>
      </c>
      <c r="D70" s="31" t="s">
        <v>491</v>
      </c>
      <c r="E70" s="31">
        <v>56.382</v>
      </c>
      <c r="F70" s="31" t="s">
        <v>492</v>
      </c>
      <c r="G70" s="33"/>
      <c r="H70" s="31" t="s">
        <v>712</v>
      </c>
      <c r="I70" s="31" t="s">
        <v>490</v>
      </c>
      <c r="J70" s="31" t="s">
        <v>713</v>
      </c>
      <c r="K70" s="31" t="s">
        <v>144</v>
      </c>
      <c r="L70" s="31" t="s">
        <v>714</v>
      </c>
      <c r="M70" s="31">
        <v>45.17222</v>
      </c>
      <c r="N70" s="31">
        <v>18.0</v>
      </c>
      <c r="O70" s="31">
        <v>4500.0</v>
      </c>
      <c r="P70" s="36"/>
      <c r="Q70" s="36"/>
      <c r="R70" s="36"/>
      <c r="S70" s="36"/>
      <c r="T70" s="36"/>
      <c r="U70" s="33"/>
      <c r="V70" s="33"/>
      <c r="W70" s="33"/>
      <c r="X70" s="33"/>
      <c r="Y70" s="33"/>
      <c r="Z70" s="33"/>
    </row>
    <row r="71">
      <c r="A71" s="31" t="s">
        <v>490</v>
      </c>
      <c r="B71" s="31" t="s">
        <v>144</v>
      </c>
      <c r="C71" s="31">
        <v>6100.0</v>
      </c>
      <c r="D71" s="31" t="s">
        <v>491</v>
      </c>
      <c r="E71" s="31">
        <v>44.75</v>
      </c>
      <c r="F71" s="31" t="s">
        <v>492</v>
      </c>
      <c r="G71" s="33"/>
      <c r="H71" s="31" t="s">
        <v>715</v>
      </c>
      <c r="I71" s="31" t="s">
        <v>490</v>
      </c>
      <c r="J71" s="31" t="s">
        <v>716</v>
      </c>
      <c r="K71" s="31" t="s">
        <v>252</v>
      </c>
      <c r="L71" s="31" t="s">
        <v>717</v>
      </c>
      <c r="M71" s="31">
        <v>0.0</v>
      </c>
      <c r="N71" s="31">
        <v>0.0</v>
      </c>
      <c r="O71" s="31">
        <v>4500.0</v>
      </c>
      <c r="P71" s="36"/>
      <c r="Q71" s="36"/>
      <c r="R71" s="36"/>
      <c r="S71" s="36"/>
      <c r="T71" s="36"/>
      <c r="U71" s="33"/>
      <c r="V71" s="33"/>
      <c r="W71" s="33"/>
      <c r="X71" s="33"/>
      <c r="Y71" s="33"/>
      <c r="Z71" s="33"/>
    </row>
    <row r="72">
      <c r="A72" s="31" t="s">
        <v>490</v>
      </c>
      <c r="B72" s="31" t="s">
        <v>277</v>
      </c>
      <c r="C72" s="31">
        <v>6100.0</v>
      </c>
      <c r="D72" s="31" t="s">
        <v>491</v>
      </c>
      <c r="E72" s="31">
        <v>41.353</v>
      </c>
      <c r="F72" s="31" t="s">
        <v>492</v>
      </c>
      <c r="G72" s="33"/>
      <c r="H72" s="31" t="s">
        <v>718</v>
      </c>
      <c r="I72" s="31" t="s">
        <v>490</v>
      </c>
      <c r="J72" s="31" t="s">
        <v>719</v>
      </c>
      <c r="K72" s="31" t="s">
        <v>241</v>
      </c>
      <c r="L72" s="31" t="s">
        <v>720</v>
      </c>
      <c r="M72" s="31">
        <v>46.62308</v>
      </c>
      <c r="N72" s="31">
        <v>26.0</v>
      </c>
      <c r="O72" s="31">
        <v>4500.0</v>
      </c>
      <c r="P72" s="36"/>
      <c r="Q72" s="36"/>
      <c r="R72" s="36"/>
      <c r="S72" s="36"/>
      <c r="T72" s="36"/>
      <c r="U72" s="33"/>
      <c r="V72" s="33"/>
      <c r="W72" s="33"/>
      <c r="X72" s="33"/>
      <c r="Y72" s="33"/>
      <c r="Z72" s="33"/>
    </row>
    <row r="73">
      <c r="A73" s="31" t="s">
        <v>490</v>
      </c>
      <c r="B73" s="31" t="s">
        <v>107</v>
      </c>
      <c r="C73" s="31">
        <v>6100.0</v>
      </c>
      <c r="D73" s="31" t="s">
        <v>491</v>
      </c>
      <c r="E73" s="31">
        <v>51.567</v>
      </c>
      <c r="F73" s="31" t="s">
        <v>492</v>
      </c>
      <c r="G73" s="33"/>
      <c r="H73" s="31" t="s">
        <v>721</v>
      </c>
      <c r="I73" s="31" t="s">
        <v>490</v>
      </c>
      <c r="J73" s="31" t="s">
        <v>722</v>
      </c>
      <c r="K73" s="31" t="s">
        <v>270</v>
      </c>
      <c r="L73" s="31" t="s">
        <v>723</v>
      </c>
      <c r="M73" s="31">
        <v>54.0</v>
      </c>
      <c r="N73" s="31">
        <v>1.0</v>
      </c>
      <c r="O73" s="31">
        <v>4500.0</v>
      </c>
      <c r="P73" s="36"/>
      <c r="Q73" s="36"/>
      <c r="R73" s="36"/>
      <c r="S73" s="36"/>
      <c r="T73" s="36"/>
      <c r="U73" s="33"/>
      <c r="V73" s="33"/>
      <c r="W73" s="33"/>
      <c r="X73" s="33"/>
      <c r="Y73" s="33"/>
      <c r="Z73" s="33"/>
    </row>
    <row r="74">
      <c r="A74" s="31" t="s">
        <v>490</v>
      </c>
      <c r="B74" s="31" t="s">
        <v>270</v>
      </c>
      <c r="C74" s="31">
        <v>6000.0</v>
      </c>
      <c r="D74" s="31" t="s">
        <v>491</v>
      </c>
      <c r="E74" s="31">
        <v>58.433</v>
      </c>
      <c r="F74" s="31" t="s">
        <v>492</v>
      </c>
      <c r="G74" s="33"/>
      <c r="H74" s="31" t="s">
        <v>724</v>
      </c>
      <c r="I74" s="31" t="s">
        <v>490</v>
      </c>
      <c r="J74" s="31" t="s">
        <v>539</v>
      </c>
      <c r="K74" s="31" t="s">
        <v>249</v>
      </c>
      <c r="L74" s="31" t="s">
        <v>725</v>
      </c>
      <c r="M74" s="31">
        <v>7.4</v>
      </c>
      <c r="N74" s="31">
        <v>1.0</v>
      </c>
      <c r="O74" s="31">
        <v>4500.0</v>
      </c>
      <c r="P74" s="36"/>
      <c r="Q74" s="36"/>
      <c r="R74" s="36"/>
      <c r="S74" s="36"/>
      <c r="T74" s="36"/>
      <c r="U74" s="33"/>
      <c r="V74" s="33"/>
      <c r="W74" s="33"/>
      <c r="X74" s="33"/>
      <c r="Y74" s="33"/>
      <c r="Z74" s="33"/>
    </row>
    <row r="75">
      <c r="A75" s="31" t="s">
        <v>490</v>
      </c>
      <c r="B75" s="31" t="s">
        <v>267</v>
      </c>
      <c r="C75" s="31">
        <v>6000.0</v>
      </c>
      <c r="D75" s="31" t="s">
        <v>491</v>
      </c>
      <c r="E75" s="31">
        <v>66.25</v>
      </c>
      <c r="F75" s="31" t="s">
        <v>492</v>
      </c>
      <c r="G75" s="33"/>
      <c r="H75" s="31" t="s">
        <v>729</v>
      </c>
      <c r="I75" s="31" t="s">
        <v>490</v>
      </c>
      <c r="J75" s="31" t="s">
        <v>730</v>
      </c>
      <c r="K75" s="31" t="s">
        <v>274</v>
      </c>
      <c r="L75" s="31" t="s">
        <v>731</v>
      </c>
      <c r="M75" s="31">
        <v>49.43704</v>
      </c>
      <c r="N75" s="31">
        <v>27.0</v>
      </c>
      <c r="O75" s="31">
        <v>4500.0</v>
      </c>
      <c r="P75" s="36"/>
      <c r="Q75" s="36"/>
      <c r="R75" s="36"/>
      <c r="S75" s="36"/>
      <c r="T75" s="36"/>
      <c r="U75" s="33"/>
      <c r="V75" s="33"/>
      <c r="W75" s="33"/>
      <c r="X75" s="33"/>
      <c r="Y75" s="33"/>
      <c r="Z75" s="33"/>
    </row>
    <row r="76">
      <c r="A76" s="31" t="s">
        <v>490</v>
      </c>
      <c r="B76" s="31" t="s">
        <v>249</v>
      </c>
      <c r="C76" s="31">
        <v>6000.0</v>
      </c>
      <c r="D76" s="31" t="s">
        <v>491</v>
      </c>
      <c r="E76" s="31">
        <v>32.9</v>
      </c>
      <c r="F76" s="31" t="s">
        <v>492</v>
      </c>
      <c r="G76" s="33"/>
      <c r="H76" s="31" t="s">
        <v>732</v>
      </c>
      <c r="I76" s="31" t="s">
        <v>490</v>
      </c>
      <c r="J76" s="31" t="s">
        <v>733</v>
      </c>
      <c r="K76" s="31" t="s">
        <v>277</v>
      </c>
      <c r="L76" s="31" t="s">
        <v>734</v>
      </c>
      <c r="M76" s="31">
        <v>36.25714</v>
      </c>
      <c r="N76" s="31">
        <v>7.0</v>
      </c>
      <c r="O76" s="31">
        <v>4500.0</v>
      </c>
      <c r="P76" s="36"/>
      <c r="Q76" s="36"/>
      <c r="R76" s="36"/>
      <c r="S76" s="36"/>
      <c r="T76" s="36"/>
      <c r="U76" s="33"/>
      <c r="V76" s="33"/>
      <c r="W76" s="33"/>
      <c r="X76" s="33"/>
      <c r="Y76" s="33"/>
      <c r="Z76" s="33"/>
    </row>
    <row r="77">
      <c r="A77" s="31" t="s">
        <v>490</v>
      </c>
      <c r="B77" s="31" t="s">
        <v>273</v>
      </c>
      <c r="C77" s="31">
        <v>6000.0</v>
      </c>
      <c r="D77" s="31" t="s">
        <v>491</v>
      </c>
      <c r="E77" s="31">
        <v>42.714</v>
      </c>
      <c r="F77" s="31" t="s">
        <v>492</v>
      </c>
      <c r="G77" s="33"/>
      <c r="H77" s="31" t="s">
        <v>735</v>
      </c>
      <c r="I77" s="31" t="s">
        <v>490</v>
      </c>
      <c r="J77" s="31" t="s">
        <v>525</v>
      </c>
      <c r="K77" s="31" t="s">
        <v>150</v>
      </c>
      <c r="L77" s="31" t="s">
        <v>736</v>
      </c>
      <c r="M77" s="31">
        <v>60.8</v>
      </c>
      <c r="N77" s="31">
        <v>4.0</v>
      </c>
      <c r="O77" s="31">
        <v>4500.0</v>
      </c>
      <c r="P77" s="36"/>
      <c r="Q77" s="36"/>
      <c r="R77" s="36"/>
      <c r="S77" s="36"/>
      <c r="T77" s="36"/>
      <c r="U77" s="33"/>
      <c r="V77" s="33"/>
      <c r="W77" s="33"/>
      <c r="X77" s="33"/>
      <c r="Y77" s="33"/>
      <c r="Z77" s="33"/>
    </row>
    <row r="7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drawing r:id="rId1"/>
</worksheet>
</file>